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2023年乡村振兴支撑项目谋划汇总表" sheetId="3" r:id="rId1"/>
    <sheet name="Sheet3" sheetId="4" r:id="rId2"/>
  </sheets>
  <definedNames>
    <definedName name="_xlnm._FilterDatabase" localSheetId="0" hidden="1">'2023年乡村振兴支撑项目谋划汇总表'!$A$5:$AA$21</definedName>
    <definedName name="_xlnm.Print_Titles" localSheetId="0">'2023年乡村振兴支撑项目谋划汇总表'!$3:$4</definedName>
  </definedNames>
  <calcPr calcId="144525"/>
</workbook>
</file>

<file path=xl/sharedStrings.xml><?xml version="1.0" encoding="utf-8"?>
<sst xmlns="http://schemas.openxmlformats.org/spreadsheetml/2006/main" count="2195" uniqueCount="913">
  <si>
    <t>楚雄州元谋县2023年乡村振兴支撑项目谋划汇总表</t>
  </si>
  <si>
    <t>填报单位：元谋县乡村振兴局</t>
  </si>
  <si>
    <t>制表时间：2022年11月30日</t>
  </si>
  <si>
    <t>序号</t>
  </si>
  <si>
    <r>
      <rPr>
        <b/>
        <sz val="14"/>
        <rFont val="仿宋_GB2312"/>
        <charset val="134"/>
      </rPr>
      <t>项目类别和项目名称</t>
    </r>
    <r>
      <rPr>
        <b/>
        <sz val="14"/>
        <color rgb="FFFF0000"/>
        <rFont val="仿宋_GB2312"/>
        <charset val="134"/>
      </rPr>
      <t>（项目名称：**县市**乡镇**建设项目）</t>
    </r>
  </si>
  <si>
    <r>
      <rPr>
        <b/>
        <sz val="12"/>
        <rFont val="宋体"/>
        <charset val="134"/>
        <scheme val="minor"/>
      </rPr>
      <t>建设性质</t>
    </r>
    <r>
      <rPr>
        <b/>
        <sz val="12"/>
        <color rgb="FFFF0000"/>
        <rFont val="宋体"/>
        <charset val="134"/>
        <scheme val="minor"/>
      </rPr>
      <t>（新建、续建）</t>
    </r>
  </si>
  <si>
    <t>项目建设地点</t>
  </si>
  <si>
    <t>项目建设单位</t>
  </si>
  <si>
    <r>
      <rPr>
        <b/>
        <sz val="14"/>
        <rFont val="仿宋_GB2312"/>
        <charset val="134"/>
      </rPr>
      <t>项目责任单位</t>
    </r>
    <r>
      <rPr>
        <sz val="14"/>
        <color rgb="FFFF0000"/>
        <rFont val="仿宋_GB2312"/>
        <charset val="134"/>
      </rPr>
      <t>（**县市乡村振兴局、农业农村局、水务局、林草局…………）</t>
    </r>
  </si>
  <si>
    <r>
      <rPr>
        <b/>
        <sz val="14"/>
        <rFont val="仿宋_GB2312"/>
        <charset val="134"/>
      </rPr>
      <t>项目主要建设内容</t>
    </r>
    <r>
      <rPr>
        <sz val="14"/>
        <color rgb="FFFF0000"/>
        <rFont val="仿宋_GB2312"/>
        <charset val="134"/>
      </rPr>
      <t>（内容简洁、精炼、概括，有数据量化支撑，字数在100字以内；</t>
    </r>
    <r>
      <rPr>
        <b/>
        <sz val="14"/>
        <color rgb="FFFF0000"/>
        <rFont val="仿宋_GB2312"/>
        <charset val="134"/>
      </rPr>
      <t>项目建设内容不等于实施方案内容，建设内容内不允许出现分项投资等投资概算数据，统一将投资数量放置于概算总投资</t>
    </r>
    <r>
      <rPr>
        <sz val="14"/>
        <color rgb="FFFF0000"/>
        <rFont val="仿宋_GB2312"/>
        <charset val="134"/>
      </rPr>
      <t>）</t>
    </r>
  </si>
  <si>
    <t>概算总投资（万元）</t>
  </si>
  <si>
    <t>其：概算投资（万元）</t>
  </si>
  <si>
    <t>项目建设时间计划</t>
  </si>
  <si>
    <t>绩效目标(有量化的核心指标）</t>
  </si>
  <si>
    <t>受益情况</t>
  </si>
  <si>
    <t>资金用于脱贫监测对象情况</t>
  </si>
  <si>
    <t>备注</t>
  </si>
  <si>
    <t>衔接资金</t>
  </si>
  <si>
    <t>整合资金</t>
  </si>
  <si>
    <t>沪滇资金</t>
  </si>
  <si>
    <t>其他资金</t>
  </si>
  <si>
    <t>计划开    工时间</t>
  </si>
  <si>
    <t>计划完     工时间</t>
  </si>
  <si>
    <t>受益户数（户）</t>
  </si>
  <si>
    <t>受益人口（人）</t>
  </si>
  <si>
    <t>行政村（个）</t>
  </si>
  <si>
    <t>其中脱贫村（个）</t>
  </si>
  <si>
    <t>受益  小组（个）</t>
  </si>
  <si>
    <t>受益农户数（户）</t>
  </si>
  <si>
    <t>受益农人口（人）</t>
  </si>
  <si>
    <t>其中脱贫户数（户）</t>
  </si>
  <si>
    <t>其中脱困人口（人）</t>
  </si>
  <si>
    <t>其中监测对象户数（户）</t>
  </si>
  <si>
    <t>其中监测对象人数（人）</t>
  </si>
  <si>
    <t>合     计</t>
  </si>
  <si>
    <t>一、产业项目</t>
  </si>
  <si>
    <t>（一）种养殖加工服务</t>
  </si>
  <si>
    <t>（1）</t>
  </si>
  <si>
    <t>元谋县黄瓜园镇海洛村委会壮大村集体经济家禽养殖场建设项目</t>
  </si>
  <si>
    <t>新建</t>
  </si>
  <si>
    <t>海洛村委会</t>
  </si>
  <si>
    <t>黄瓜园镇人民政府</t>
  </si>
  <si>
    <t>元谋县乡村振兴局</t>
  </si>
  <si>
    <t>新建2400m2家禽养殖场，屋顶用彩钢瓦大棚，建成畜圈180间。</t>
  </si>
  <si>
    <t>建设彩钢瓦大棚2400m²，畜圈180间，解决海洛村委会搬迁安置后104户家禽养殖畜圈的问题，每年为村集体增加收入5000元</t>
  </si>
  <si>
    <t>黄瓜园镇</t>
  </si>
  <si>
    <t>（2）</t>
  </si>
  <si>
    <t>元谋县元马镇丙华村委会产业扶贫特色养殖项目</t>
  </si>
  <si>
    <t>丙华村委会</t>
  </si>
  <si>
    <t>元马镇人民政府</t>
  </si>
  <si>
    <t>场地平整1100㎡，土方开挖开挖750m³；C30砼硬化场地600平方米，搭建兔子养殖大棚500㎡；采购养殖笼1000个，种兔600只，温度自动化控制系统1套</t>
  </si>
  <si>
    <t>2023年1月</t>
  </si>
  <si>
    <t>2023年4月</t>
  </si>
  <si>
    <t>2023年1月动工至4月底完工并进行使用</t>
  </si>
  <si>
    <t>元马镇</t>
  </si>
  <si>
    <t>（3）</t>
  </si>
  <si>
    <t>元谋县新能源烤房建设项目</t>
  </si>
  <si>
    <t>元谋县</t>
  </si>
  <si>
    <t>元谋县烟草分公司</t>
  </si>
  <si>
    <t>2023年计划在全县建设260座新能源烤房，项目包括烤房主体工程建设（供热设备和板房厂家统一供货）、平整基础场地、浇筑地脚圈梁混泥土，附属设施部分（编烟棚、配电室、管理房）建设以及专用变压器、电源线路、备用电源等设施设备。</t>
  </si>
  <si>
    <t>每座烤房每年烘烤烟叶不少于3000公斤，按照均价31.64元计算，烟叶产值9.5万元左右，260座烤房烟叶烘烤总产值2467.92万元。</t>
  </si>
  <si>
    <t>（4）</t>
  </si>
  <si>
    <t>元谋县职业高级中学产教融合示范教学基地建设项目黄瓜园校区温室大棚建设工程</t>
  </si>
  <si>
    <t>元谋县黄瓜园镇</t>
  </si>
  <si>
    <t>元谋县教育体育局、元谋县乡村振兴局</t>
  </si>
  <si>
    <t>元谋县职业高级中学产教融合示范教学基地建设项目黄瓜园校区温室大棚建设工程：项目用地为元谋县职业高级中学黄瓜园校区国有土地，使用面积79499平方米，〔土地使用证号元国用（1998）字第0001号〕，土地用途为农业教育用地。拟规划建设：1.新建温室大棚40.2亩;2.新建园区产业道路1158米；3.配套设施设备：新建浇灌水池及水泵房200平方米，水池400容量立方米，浇灌泵2台（单台流量10立方米/h，扬程70m）；雨水收集池1座（50立方米），雨水回用泵2台（单台流量5立方米/h，扬程50m）；化粪池1座（容积50立方米）；滴灌系统1套；恒温恒湿系统10套（每棚一套）；新建50㎡控制中心机房一间；新建室外箱式变压器一台400kVA；室外照明系统一套（IP55低压配电箱一台，50W室外庭院灯24套及配套管线）；大棚照明10套（每套含IP55低压配电箱一台，80W金卤灯灯8套及配套管线）；视频监控系统一套（室内夜视高清摄像头80个，室外夜视高清摄像头12个及配套管线）。计划投资1201万元。</t>
  </si>
  <si>
    <t>为全县110592个农村劳动力（含13026个脱贫劳动力）开展劳动技能培训创造实训条件。预计每年增加脱贫行政村84万元/年村集体经济收入。</t>
  </si>
  <si>
    <t>（5）</t>
  </si>
  <si>
    <t>元谋县黄瓜园镇雷弄村委会下坝村肉牛肉羊养殖示范村</t>
  </si>
  <si>
    <t>实施雷弄村委会肉牛（羊）养殖示范村建设项目：发展饲草饲料种植100亩；畜圈改造1500平方米C20砼浇筑排水沟600米，C20砼浇筑道路（场地）600立方米，涵管埋设50米。建设污水处理设施，安装DN300PVC管1000米，新建沉淀池（60*60*50）20个，新建检查井（700*700*600）10个，新建厌氧发酵池6个，生态氧化池6个。</t>
  </si>
  <si>
    <t>项目建成后，将带动雷弄委会养殖农户转变饲养方式，提升养殖水平，162户养殖户528人受益，其中脱贫户17户，38人。</t>
  </si>
  <si>
    <t>（6）</t>
  </si>
  <si>
    <t>元谋县新华乡新平村委会肉牛养殖示范村建设项目</t>
  </si>
  <si>
    <t>新华乡人民政府</t>
  </si>
  <si>
    <t>元谋县农业农村局</t>
  </si>
  <si>
    <t>实施新平村委会肉牛（羊）养殖示范村建设项目：发展饲草饲料种植500亩；畜圈提升改造3000平方米，畜禽粪污无害化处理设施化粪池160m³，堆粪棚400平方米，收集管网2000米，防疫消毒设施600平方米，饲料存储室1000平方米；对新增能繁母牛、冻精改良犊牛、肉牛养殖保险、养殖贷款进行以奖代补政策政策激励，通过在小规模养殖户以点带面，促进全村肉牛肉羊规范科学养殖。</t>
  </si>
  <si>
    <t>通过20户肉牛肉羊养殖示范户建设，肉牛养殖增量500头以上，辐射带动周边农户肉牛肉羊产业高质量发展及劳动力转移就业。项目的实施将带动农户207户786人受益，群众满意度≥90%。</t>
  </si>
  <si>
    <t>新华乡</t>
  </si>
  <si>
    <t>（7）</t>
  </si>
  <si>
    <t>元谋县新华乡新华村委会班庄村“牛超市”建设项目</t>
  </si>
  <si>
    <t>项目占地面积8亩；新建“牛超市”交易市场300㎡，养殖能繁母牛200头，育肥牛300头，建设标准化养殖牛舍2800㎡，牛定位栏600个，饲料仓储加工用房300㎡，管理用房100㎡，道路及场地硬化C25砼1000m³，隔离观察牛舍100㎡，隔离观察牛定位栏20个，配套建设防疫消毒间30㎡，堆粪棚300㎡，污水处理设施化粪池3000m³，排污管道1500米，畜禽无害化处理设施1套、蓄水池30m³、平板秤1台，铡草机1台，粉碎机1台，围栏集大门附属设施。采取 “村集体+企业+农户”利益联结方式，引进懂经营善管理的龙头企业带动发展，帮扶资金投入形成的经营性资产所有权归村集体，企业按照签订协议支付租金，租金收益用于完善村内公益事业建设、巩固脱贫户和易致贫边缘户、支付开设益性岗位补助，带动农户通过流转土地租金、基地务工或跟进种养种植增加收入。实现“肉牛养殖良种化、饲养管理科学化、防疫保险程序化”的发展模式，以“牛超市”为辐射面，扩大对接全乡肉牛养殖户，为其提供科技服务，提升产业水平，提高经济效益，持续巩固拓展脱贫成果，实现乡村振兴。</t>
  </si>
  <si>
    <t>项目建成后“牛超市”产权归村集体所有，与龙头企业合作，签订合作协议，资产收益用于巩固脱贫攻坚成果，增加村集体经济收入；牛舍用于支持养殖专户，扩大养殖规模，直接带动农户集中养殖，增加项目区贫困人口收入。项目可受益30个村民小组，受益农户674户2026人，其中脱贫人口40户132人。</t>
  </si>
  <si>
    <t>（8）</t>
  </si>
  <si>
    <t>元谋县新华乡大河边村委会肉牛养殖示范村建设项目</t>
  </si>
  <si>
    <t>实施大河边村委会肉牛（羊）养殖示范村建设项目：发展饲草饲料种植100亩；畜圈提升改造2000平方米，畜禽粪污无害化处理设施化粪池200m³，堆粪棚300平方米，收集管网3000米，防疫消毒设施500平方米，饲料存储室1000平方米；对新增能繁母牛、冻精改良犊牛、肉牛养殖保险、养殖贷款进行以奖代补政策政策激励，通过在小规模养殖户以点带面，促进全村肉牛肉羊规范科学养殖。</t>
  </si>
  <si>
    <t>通过25户肉牛肉羊养殖示范户建设，肉牛养殖增量500头以上，辐射带动周边农户肉牛肉羊产业高质量发展及劳动力转移就业。项目的实施将带动农户129户516人受益，群众满意度≥90%。</t>
  </si>
  <si>
    <t>（9）</t>
  </si>
  <si>
    <t>元谋县物茂乡物茂村委会肉牛养殖产业集体经济项目</t>
  </si>
  <si>
    <t>物茂村委会</t>
  </si>
  <si>
    <t>物茂乡人民政府</t>
  </si>
  <si>
    <t>新建3800平方米牛舍</t>
  </si>
  <si>
    <t>物茂乡</t>
  </si>
  <si>
    <t>（10）</t>
  </si>
  <si>
    <t>元谋县姜驿乡水平石村委会红花箐村肉牛养殖场建设项目</t>
  </si>
  <si>
    <t>水平石村委会红花箐村</t>
  </si>
  <si>
    <t>姜驿乡人民政府</t>
  </si>
  <si>
    <t>新建红花箐村占地350亩肉牛养殖场，新建钢结构砖混标准化牛舍500m2；养殖厩舍采用砌体、钢屋架、彩钢瓦通风,保暖降温，自动化清洗粪便设计,新建砖混结构饲料加工车间及仓库5间，150m2, 新建砖混结构消毒室1间，25 m2, 新建砖混结构兽医、人工授精室1间，25m2, 架设输水管道1.5km，￠25mm；380输电电路1km, ;新建C25钢筋砼蓄水池1个，30m3,新建砖混粪便堆捂场80m2, 新建肉牛粪便污染源处理池1个，100m3, ;新建牛舍排污管800m, ￠80mm，;场区道路C20硬化500m，设计路面宽1.5m，厚0.2m 。</t>
  </si>
  <si>
    <t>姜驿乡</t>
  </si>
  <si>
    <t>（11）</t>
  </si>
  <si>
    <t>元谋县平田乡华竹村委会肉牛养殖示范村建设项目</t>
  </si>
  <si>
    <t>平田乡人民政府</t>
  </si>
  <si>
    <t>实施华竹村委会肉牛（羊）养殖示范村建设项目：发展饲草饲料种植300亩；畜圈改造10000平方米C20砼浇筑排水沟1000米，C2涵管埋设150米。建设污水处理设施，安装DN300PVC管1460米，新建沉淀池（60*60*50）30个，新建检查井（700*700*600）20个，新建厌氧发酵池6个，生态氧化池6个。</t>
  </si>
  <si>
    <t>项目建成后，将带动华竹村委会养殖农户转变饲养方式，提升养殖水平，100户养殖户400人受益，其中脱贫户28户，112人。</t>
  </si>
  <si>
    <t>平田乡</t>
  </si>
  <si>
    <t>（12）</t>
  </si>
  <si>
    <t>老城乡波亨村委会肉牛养殖“双绑”利益联结产业示范基地建设项目</t>
  </si>
  <si>
    <t>老城乡</t>
  </si>
  <si>
    <t>老城乡人民政府</t>
  </si>
  <si>
    <t>新建1500㎡的肉牛养殖场一座，砖混结构消毒室1间, 新建兽医、人工授精室1间等配套设施。村委会成立合作社，引进企业投资，引导群众参与，形成“双绑”利益联结机制。合作社购买母牛100头，向有养殖需求农户发放母牛，由农户进行饲养，合作社统一进行配种及小牛的收购，产出由收益农户和合作社按一定比列进行分红。</t>
  </si>
  <si>
    <t>2023.3.1</t>
  </si>
  <si>
    <t>2023.8.31</t>
  </si>
  <si>
    <t>肉牛养殖场建设面积≥1500平方米；带动增加脱贫人口及监测对象全年总收入（ ≥30万元）；脱贫人口加入合作社、村集体经济组织人数≥100人，受益群众满意度≥95%</t>
  </si>
  <si>
    <t>（13）</t>
  </si>
  <si>
    <t>老城乡挨小村委会肉牛养殖产业合作壮大村集体经济项目</t>
  </si>
  <si>
    <t>在挨小村委会建设占地45亩肉牛养殖场一个，新建养殖规模2000头砖混钢结构标准化牛舍10000㎡；安装自动化清洗粪便装置,新建饲料加工车间、仓库、 消毒室、兽医室等配套用房；输水管道安装、输电架设等。</t>
  </si>
  <si>
    <t>2023.10.31</t>
  </si>
  <si>
    <t>肉牛养殖场建设面积≥10000平方米；资产股权年收益率（ ≥7%；；受益群众满意度≥95%</t>
  </si>
  <si>
    <t>（14）</t>
  </si>
  <si>
    <t>老城乡壮大村集体经济阳光玫瑰葡萄种植提质示范产业基地项目</t>
  </si>
  <si>
    <t>在老城乡老城村委会南门山开发整理土地140亩，建设葡萄种植标准化升级大棚140亩，滴管、喷灌系统配套安装，安装镀锌管、拱杆、横拉杆、大棚膜等配件，发展高品质阳光玫瑰葡萄种植。</t>
  </si>
  <si>
    <t>标准化葡萄种植大棚建设面积（≥140亩）；资产股权年收益率（ ≥7% ）；带动增加脱贫人口及监测对象全年总收入（ ≥35万元）；带动脱贫户及监测户就业人数（≥8人）；受益脱贫人口及监测对象数（≥724户2495人）</t>
  </si>
  <si>
    <t>（二）休闲农业与乡村旅游</t>
  </si>
  <si>
    <t>元谋县平田乡华竹村委会怕地村乡村旅游产业发展项目</t>
  </si>
  <si>
    <t>平田乡华竹村委会怕地村</t>
  </si>
  <si>
    <t>依托州级示范村创建工作，实施平田乡怕地村乡村旅游产业发展项目：1.建设田园小火车线路总长约1000米及配套设施；2.新建综合服务站，内设劳务用工服务工作站、乡土人才培训工作站、乡村振兴服志愿务工作站，集陶艺技能培训、红白理事会、忆苦思甜感恩教育等功能于一体，配备多媒体活动设施。3.建设完善小型公益性基础设施，强化垃圾车、垃圾箱的配置，加强垃圾清运能力。4.拓展提升教育基地功能，完善红色文化宣传附属设施，提升感恩教育效果。5.怕地村村庄民房外观风貌改造、村庄美化绿化亮化栽种花草树木及太阳能路灯等设施及标识建设等。6.智慧乡村建设项目。</t>
  </si>
  <si>
    <t>2023.1.1</t>
  </si>
  <si>
    <t>2023.6.1</t>
  </si>
  <si>
    <t>建设田园小火车线路总长约1000米及配套设施；新建集陶艺技能培训、红白理事会、忆苦思甜感恩教育等功能于一体，用工服务工作站、乡土人才培训工作站、乡村振兴服志愿务工作站的综合服务站1座；项目（工程）验收合格率100% ；项目（工程）完成及时率≥100% ；受益对象满意度≥95%。</t>
  </si>
  <si>
    <t>（三）光伏项目</t>
  </si>
  <si>
    <t>元谋县黄瓜园镇苴林村委会壮大村集体经济光伏农贸市场建设项目</t>
  </si>
  <si>
    <t>苴林村委会</t>
  </si>
  <si>
    <r>
      <rPr>
        <sz val="14"/>
        <rFont val="宋体"/>
        <charset val="134"/>
      </rPr>
      <t>新建1356m</t>
    </r>
    <r>
      <rPr>
        <vertAlign val="superscript"/>
        <sz val="14"/>
        <rFont val="宋体"/>
        <charset val="134"/>
      </rPr>
      <t>2</t>
    </r>
    <r>
      <rPr>
        <sz val="14"/>
        <rFont val="宋体"/>
        <charset val="134"/>
      </rPr>
      <t>光伏农贸市场建设项目,包含钢结构架空1356m2、土建工程、单晶硅光伏组件等。</t>
    </r>
  </si>
  <si>
    <t>新建1356平方米的苴林光伏农贸市场一座，每年为村集体增加收入80000元，为脱贫劳动力及监测对象提供务工岗位20个</t>
  </si>
  <si>
    <t>姜驿乡贡茶村壮大村集体经济收入光伏提水工程建设项目</t>
  </si>
  <si>
    <t>新建贡茶村光伏提水工程，光伏组件安装、提水管道安装、光伏发电总功率604kw。</t>
  </si>
  <si>
    <t>（四）生态扶贫项目</t>
  </si>
  <si>
    <t>......</t>
  </si>
  <si>
    <t>（五）其他</t>
  </si>
  <si>
    <t>元谋县凉山乡2023年财政衔接推进乡村振兴补助资金那迪村果蔬交易大棚项目</t>
  </si>
  <si>
    <t>凉山乡</t>
  </si>
  <si>
    <t>凉山乡人民政府</t>
  </si>
  <si>
    <t>场地平整700平方米，钢结构支架850平方，砼排水沟154米</t>
  </si>
  <si>
    <t>元谋县凉山乡2023年财政衔接推进乡村振兴补助资金壮大村集体经济纯净水水厂建设项目</t>
  </si>
  <si>
    <t>新建1700平方米厂房,配置纯净水处理设备（纯净水生产设备、不锈钢机械过滤器、精密过滤器、砂滤、碳滤、混床、纯净水设备水箱、紫外线杀菌器、反渗透纯净水设备、全自动灌装机、自动/半自动小瓶灌装流水线、中空超滤矿泉水设备、臭氧发生器、空气净化器、风淋室等），支砌挡墙1258m³，安装山泉水接入管道、50立方米蓄水池、废水处理池和排污管网一套，架设厂区电路、供电电杆8根、电线1154米，普通烧结砖砌筑厂区围墙95.8m³。</t>
  </si>
  <si>
    <t>元谋县凉山乡2023年财政衔接推进乡村振兴资金上、下砍金光伏提水果蔬、烤烟种植项目</t>
  </si>
  <si>
    <t>泵站总供水量为60m³/小时，设计改善灌溉面积为2000亩。
设计总高差975m，设计流量60m³/h，年日均6.19个小时提水量371.4m³，光伏组件电池总占地6亩。泵站全为光伏电源供电，由2台潜污泵运行，主要建设内容为取水坝泵站一座， 2.5×3.0m光伏抽水泵房，架设提水管道D80无缝钢管（壁厚8/6mm）4225m</t>
  </si>
  <si>
    <t>元谋县凉山乡2023年财政衔接推进乡村振兴资金民族工艺品制作展销馆建设项目</t>
  </si>
  <si>
    <t>新建民族服饰手工制作厂房150平方米，产品展示区50平方米，直播展销区60平方米，配套供配电工程一件、供水设施一件等</t>
  </si>
  <si>
    <t>元谋县凉山乡2023年财政衔接推进乡村振兴补助资金阿蚌村果蔬产业灌溉机井项目</t>
  </si>
  <si>
    <t>新建机井1眼，高压泵管DN25架设580米，PE50管埋设850米，配置抽水泵、配备电线路600米，架设3根电杆。</t>
  </si>
  <si>
    <t>元谋县凉山乡2023年财政衔接推进乡村振兴资金上、下砍金村、松树林村烤烟种植管网配套项目</t>
  </si>
  <si>
    <t>埋设φ50PE塑管5984米</t>
  </si>
  <si>
    <t>元谋县黄瓜园镇舍多村委会舍多大村坝塘建设项目</t>
  </si>
  <si>
    <t>舍多村委会舍多大村</t>
  </si>
  <si>
    <t>新建2500m2坝塘，坝梗用浆砌石砌筑，坝底用毛石回填后用细砂回填。坝塘底部及边坡铺设土工膜。</t>
  </si>
  <si>
    <t>解决舍多大村29户119人的农业生产用水问题，进一步提高产业发展水平。</t>
  </si>
  <si>
    <t>元谋县黄瓜园镇领庄村委会上你莫村建设项目</t>
  </si>
  <si>
    <t>领庄村委会上你莫村</t>
  </si>
  <si>
    <t>道路硬化3000米，沟渠建设4450米</t>
  </si>
  <si>
    <t>解决领庄村委会上你莫村、下你莫村、老范村、班庄村、小新村、小中村群众的日常出行和农作物运输的问题</t>
  </si>
  <si>
    <t>元谋县黄瓜园镇苴林村委会苴林小村乡村振兴建设项目</t>
  </si>
  <si>
    <t>苴林村委会苴林小村</t>
  </si>
  <si>
    <t>道路硬化2062米，田间路硬化2700米</t>
  </si>
  <si>
    <t>解决苴林村委会苴林小村群众的日常出行和农作物运输的问题</t>
  </si>
  <si>
    <t>元谋县黄瓜园镇苴林村委会苴林小村民族团结进步示范村建设项目</t>
  </si>
  <si>
    <t>元谋县民宗局</t>
  </si>
  <si>
    <t>主要建设内容：1.村巷道硬化594m,平均宽3m,计划投资17.79万元;2.排污沟建设576m，计划投资11.17万元;3.改扩建田间路616m，宽4m,计划投资60万元;4.安装高杆太阳能路灯10盏，墙挂式太阳能路灯150盏，计划投资10万元;5.民族团结示范创建，计划投资1万元。</t>
  </si>
  <si>
    <t>元谋县新华乡新平村委会产业土地整形建设工程</t>
  </si>
  <si>
    <t>新华乡新平村委会团坝村、新村小组</t>
  </si>
  <si>
    <t>土地平整300亩；田间路硬化3000m；灌溉沟渠建设6000m；新建200m³储水设施2个；架设100A高压电网</t>
  </si>
  <si>
    <t>元谋县新华乡民族团结进步示范村创建建设新华村委会产业土地整形建设工程</t>
  </si>
  <si>
    <t>新华乡新平村委会庙上村小组</t>
  </si>
  <si>
    <t>元谋县民族宗教局</t>
  </si>
  <si>
    <t>土地平整100亩；产业路硬化560立方米；护档工程464立方米；架设100A高压电网；建设蓄水池3150m³1座。</t>
  </si>
  <si>
    <t>元谋县新华乡华丰村委会产业土地整形建设工程</t>
  </si>
  <si>
    <t>新华乡华丰村委会小村村小组</t>
  </si>
  <si>
    <t>土地平整110亩；铺设灌溉PE塑管管网3000m；新建蓄水池1座；架设100A高压电网</t>
  </si>
  <si>
    <r>
      <rPr>
        <sz val="14"/>
        <rFont val="宋体"/>
        <charset val="134"/>
      </rPr>
      <t>元谋县羊街镇2023年中央财政衔接资金平地村委会特色果蔬产业发展项目</t>
    </r>
    <r>
      <rPr>
        <sz val="14"/>
        <color rgb="FFFF0000"/>
        <rFont val="宋体"/>
        <charset val="134"/>
      </rPr>
      <t>（现代种业产业制繁种基地建设项目子项目）</t>
    </r>
  </si>
  <si>
    <t>平地</t>
  </si>
  <si>
    <t>羊街镇人民政府</t>
  </si>
  <si>
    <t>1.新建1座50亩现代化大棚；2.新建1个200立方蓄水池筑；3.供水建设1项；4.生产用房150平方米；5.新建分拣中心建设一个；6.新建保险冷库240立方米。</t>
  </si>
  <si>
    <t>2023.01.01</t>
  </si>
  <si>
    <t>2023.12.31</t>
  </si>
  <si>
    <t>羊街镇</t>
  </si>
  <si>
    <t>（15）</t>
  </si>
  <si>
    <r>
      <rPr>
        <sz val="14"/>
        <rFont val="宋体"/>
        <charset val="134"/>
      </rPr>
      <t>元谋县羊街镇依洒彝村绿色循环农业示范暨新品种种苗培育孵化基地建设项目</t>
    </r>
    <r>
      <rPr>
        <sz val="14"/>
        <color rgb="FFFF0000"/>
        <rFont val="宋体"/>
        <charset val="134"/>
      </rPr>
      <t>（现代种业产业制繁种基地建设项目子项目）</t>
    </r>
  </si>
  <si>
    <t>依洒彝村</t>
  </si>
  <si>
    <t>1.新建连栋智能温室种植大棚31549㎡；2.液体肥加工1套；3.生物菌肥加工1套；4.产品分选棚、水房、储水池、智能水肥一体机、移动冷藏库等设施配套建设；5.其他设施。</t>
  </si>
  <si>
    <t>（16）</t>
  </si>
  <si>
    <t>元谋县羊街镇甘泉村委会甘泉村产业发展农田灌溉排水沟修复项目</t>
  </si>
  <si>
    <t>甘泉村</t>
  </si>
  <si>
    <t>一、排洪沟建设：1.用C25砼浇筑100米；2、.用C25砼浇筑长100米，双边沟，高0.6米，宽0.2米，沟底宽0.4米，厚0.15米。                             二、土石方开挖：1、长100米、深0.9米、宽0.6米。2、长100米、宽0.6米，深0.7米</t>
  </si>
  <si>
    <t>（17）</t>
  </si>
  <si>
    <t>元谋县羊街镇己波龙村委会田坝、罗纳人蓄应急饮水和农业灌溉水利工程项目</t>
  </si>
  <si>
    <t>田坝、罗纳</t>
  </si>
  <si>
    <t>（一）用50PE管架设田坝、罗纳人蓄应急饮水管饮水管道1000米；（二）大罗纳、田坝农业灌溉200立方米圆形蓄水池；（三）用C20砼浇筑老红田至田坝村路口彭光学门前农业灌溉三面光沟渠长496m。</t>
  </si>
  <si>
    <t>（18）</t>
  </si>
  <si>
    <t>元谋县羊街镇花同村委会上吉利村农田灌溉管道架设项目</t>
  </si>
  <si>
    <t>上吉利</t>
  </si>
  <si>
    <t>（一）农田灌溉管道架设：上吉利村农田灌溉用Ф63PE架设管道1000米（含DN50水表一只，2个DN63回水闸阀），闸阀井1个；（二）修建100立方米钢筋c25混凝土浇筑圆形蓄水池1个。</t>
  </si>
  <si>
    <t>（19）</t>
  </si>
  <si>
    <t>元谋县羊街镇己波龙村委会修复己波龙水库放水沟项目</t>
  </si>
  <si>
    <t>己波龙</t>
  </si>
  <si>
    <t>1.用M7.5浆砌石支砌己波龙水库至村委会农业灌溉放水三面光沟渠长3720m.沟帮高0.9米，沟帮厚0.4m,沟心宽0.7米，沟心厚0.1m，共浇筑2938.8m³。2.土石方开挖1339.2m³。</t>
  </si>
  <si>
    <t>（20）</t>
  </si>
  <si>
    <t>元谋县物茂乡罗兴村委会精品蔬菜产业集体经济项目</t>
  </si>
  <si>
    <t>罗兴村委会</t>
  </si>
  <si>
    <t>建设DN150镀锌管1900米，φ160HDPE钢网骨架管1210米，φ110HDPE钢网骨架管，管件安装582个，钢架塑料大棚10座，500m³蓄水池1个，50KVA变压器一台。</t>
  </si>
  <si>
    <t>（21）</t>
  </si>
  <si>
    <t>元谋县老城乡丙月村委会小月旧村小月旧标准蔬菜示范基地建设产业合作项目</t>
  </si>
  <si>
    <t>（一）土地平整300亩，施用腐殖土、增施有机肥、开沟起墒。（二）蔬菜大棚建设。新建标准化蔬菜大棚100亩。（三）智慧农业系统安装，安装引水管路系统200亩，安装引水管路系统、滴灌系统、喷灌系统、打药系统、水肥系统建设。（四）物联网系统。安装摄像头32套，土壤墒情仪10套，插电式温湿度计40套；建设物联网基站1个，小型气象观测站1个。（七）建设1400㎡钢结构采果棚。（八）建设10000m³坝塘、25m³/h基井、700㎡员工管理用房等辅助设施。</t>
  </si>
  <si>
    <t>标准化果蔬大棚建设面积（≥100亩）；采果棚主体结构建设面积（≥1400平方米）；资产股权年收益率（ ≥7% ）；带动增加脱贫人口及监测对象全年总收入（ ≥28.8万元）；带动脱贫户及监测户就业人数（≥8人）；受益脱贫人口及监测对象数（≥1310户5358人）</t>
  </si>
  <si>
    <t>（22）</t>
  </si>
  <si>
    <t>元谋县老城乡丙间村委会冬早蔬菜产业配套沟渠建设项目</t>
  </si>
  <si>
    <t>设200亩冬早蔬菜种植配套三面光沟渠：长2700米，沟心宽0.5米，深0.5米，沟邦厚0.15米，沟底垫层40m3，C20砼沟邦沟底647.16m3，M7.5浆砌石76.5m3</t>
  </si>
  <si>
    <t>2023.5.1</t>
  </si>
  <si>
    <t>新建、改建三面光沟渠（≥2700米）；项目（工程）验收合格率（≥100%）；新增和改善灌溉面积（≥200亩）</t>
  </si>
  <si>
    <t>（23）</t>
  </si>
  <si>
    <t>元谋县老城乡老城村委会渔洪村葡萄产业提质增产配套三面光沟渠建设项目</t>
  </si>
  <si>
    <t>建设产业配套三面光沟渠长2800米，其中：三面光沟渠一长2000米，沟心宽0.4米，深0.6米，沟邦厚0.15米；三面光沟渠二长800米，沟心宽0.5米，深0.5米，沟邦厚0.15米，C20砼沟邦沟底708m³。建设路边三面光沟渠长798米，沟心宽0.4米，沟帮厚0.5米，沟邦厚0.2米，沟底厚0.1米，沟帮沟底C20混凝土223.44m³。</t>
  </si>
  <si>
    <t>新建、改建三面光沟渠（≥2800米）；项目（工程）验收合格率（≥100%）；新增和改善灌溉面积（≥320亩）</t>
  </si>
  <si>
    <t>（24）</t>
  </si>
  <si>
    <t>元谋县老城乡老城村委会老城村西门至南门产业配套沟渠建设项目</t>
  </si>
  <si>
    <t>新建三面光沟渠总长长3430米：1、长500米，沟心深0.5米，宽0.3米，沟帮厚0.15米；2、长2930米，沟心深0.5米，宽0.4米，沟帮厚0.15米；M7.5浆砌石挡墙砌筑165.5m³。</t>
  </si>
  <si>
    <t>2023.9.30</t>
  </si>
  <si>
    <t>新建、改建三面光沟渠（≥3430米）；项目（工程）验收合格率（≥100%）；新增和改善灌溉面积（≥350亩）</t>
  </si>
  <si>
    <t>（25）</t>
  </si>
  <si>
    <t>元谋县老城乡波亨村委会六初郎村大旱田花菜制繁种产业三面光沟渠建设项目</t>
  </si>
  <si>
    <t>新建三面光沟渠长605米，沟心宽0.3米，深0.4米，沟帮厚0.15米，沟底厚0.1米，沟槽土方开挖145.2m³，C20砼浇筑沟帮沟底108.9m³。</t>
  </si>
  <si>
    <t>新建、改建三面光沟渠（≥605米）；项目（工程）验收合格率（≥100%）；新增和改善灌溉面积（≥120亩）</t>
  </si>
  <si>
    <t>（26）</t>
  </si>
  <si>
    <t>元谋县老城乡那能村委会官田村产业灌溉主渠三面光沟渠建设项目</t>
  </si>
  <si>
    <t>新建三面光沟渠长2022米，沟心宽0.4米，深0.5米，沟帮厚0.15米，沟底厚0.1米，沟槽土方开挖594.47m³，C20砼浇筑沟帮沟底444.84m³，M7.5浆砌石砌筑172.8m³。</t>
  </si>
  <si>
    <t>新建、改建三面光沟渠（≥2022米）；项目（工程）验收合格率（≥100%）；新增和改善灌溉面积（≥300亩）</t>
  </si>
  <si>
    <t>（27）</t>
  </si>
  <si>
    <t>元谋县老城乡尹地村委会茂易村产业提质配套三面光沟渠项目</t>
  </si>
  <si>
    <t>新建三面光沟渠长970米，沟心宽0.4米，深0.5米，沟帮厚0.15米，沟底厚0.1米，沟槽土方开挖162.96m³，C20砼浇筑沟帮沟底213.4m³。</t>
  </si>
  <si>
    <t>新建、改建三面光沟渠（≥970米）；项目（工程）验收合格率（≥100%）；新增和改善灌溉面积（≥280亩）</t>
  </si>
  <si>
    <t>（28）</t>
  </si>
  <si>
    <t>元谋县江边乡打腊村提灌站建设项目</t>
  </si>
  <si>
    <t>江边乡打腊村</t>
  </si>
  <si>
    <t>江边乡人民政府</t>
  </si>
  <si>
    <t>新建15平方米泵房1座；安装220KVA变压器1台；安装160KW电机1台；安装抽水泵1套（管径200，电机160kw）；架设DN200镀锌钢管管道956米；架设φ90PE塑管（1.25MPa）600米；新建200立方米圆形混凝土水池1个（直径9米，高4米）；铺设坝塘土工膜2500平方米；新建闸阀井1个；安装水表、闸阀8套。</t>
  </si>
  <si>
    <t>2023.03.01</t>
  </si>
  <si>
    <t>2023.09.28</t>
  </si>
  <si>
    <t>新建提灌站，受益群众满意度95%</t>
  </si>
  <si>
    <t>江边乡</t>
  </si>
  <si>
    <t>（29）</t>
  </si>
  <si>
    <t>元谋县江边乡理党村提灌站建设项目</t>
  </si>
  <si>
    <t>江边乡理党村</t>
  </si>
  <si>
    <t>新建水池450立方米钢筋混凝土水池（15米×15米×2米）1个，开挖土石方640立方米，安装钢制围栏60米；架设DN65热镀锌钢管421米，架设1.25MPaφ50PE塑管5000米，塑管埋设土方开挖750立方米；安装水泵1台（15kw 扬程300米）。</t>
  </si>
  <si>
    <t>新建提灌水池，受益群众满意度95%</t>
  </si>
  <si>
    <t>（30）</t>
  </si>
  <si>
    <t>元谋县江边乡面前村引水管网建设项目</t>
  </si>
  <si>
    <t>江边乡面前村</t>
  </si>
  <si>
    <t>架设DN65镀锌钢管1668米；安装DN65排气阀4个、DN65单阀1个、DN65法兰盘278套；砌取水口截水墙（毛石混凝土宽3米*高2米*厚1米）5立方米</t>
  </si>
  <si>
    <t>架设引水管道，受益群众满意度95%</t>
  </si>
  <si>
    <t>（31）</t>
  </si>
  <si>
    <t>元谋县元马镇金龙村委会钢结构蔬菜大棚产业扶持项目</t>
  </si>
  <si>
    <t>金龙村委会</t>
  </si>
  <si>
    <t>新建钢结构大棚40亩，包含土地平整26666.6㎡；制安葡萄专用钢架大棚26666.6㎡，大棚铺设12丝长寿无滴膜，自动化卷膜器；智能供水设施布设26666.6㎡。</t>
  </si>
  <si>
    <t>2023年6月</t>
  </si>
  <si>
    <t>2023年8月</t>
  </si>
  <si>
    <t>2023年6月动工至8月完成土40亩钢结构大棚建设</t>
  </si>
  <si>
    <t>（32）</t>
  </si>
  <si>
    <t>元谋县元马镇金龙村委会建设村生产用地挡墙项目</t>
  </si>
  <si>
    <t>M7.5浆砌石支砌挡墙2段：第一段20米（上底宽0.8m,下底宽4.0m,高5.0m）；第二道段12米（上底宽0.8m,下底宽2.0m,高3.0m）；土方开挖回填夯压650m³；</t>
  </si>
  <si>
    <t>2023年10月</t>
  </si>
  <si>
    <t>2023年12月</t>
  </si>
  <si>
    <t>2023年6月动工至10月完成挡墙支砌</t>
  </si>
  <si>
    <t>（33）</t>
  </si>
  <si>
    <t>元谋县元马镇摩诃社区丙弄村沟渠建设项目</t>
  </si>
  <si>
    <t>丙弄村</t>
  </si>
  <si>
    <t>主沟C20砼浇筑三面光沟渠1020米，沟帮浇筑244.8m³，沟底浇筑102m³，M7.5浆砌石挡墙600米，上宽0.5m，下宽0.7m，高1.2m（临房、临路段）；支沟C2砼浇筑三面光沟渠200米，沟帮浇筑64m³，沟底浇筑20m³土方开挖外运2190m³。</t>
  </si>
  <si>
    <t>2023年5月开工至8月中旬完工，解决丙弄村95户农户生产用水难题</t>
  </si>
  <si>
    <t>（34）</t>
  </si>
  <si>
    <t>元谋县元马镇乐甫村委会南溪村沟渠建设项目</t>
  </si>
  <si>
    <t>南溪村</t>
  </si>
  <si>
    <t>C20砼浇筑三面光沟渠400米，沟帮浇筑128m³，沟底浇筑20m³，土方开挖外运300m³。</t>
  </si>
  <si>
    <t>2023年2月</t>
  </si>
  <si>
    <t>2023年3月</t>
  </si>
  <si>
    <t>2023年5月开工至8月中旬完工，解决南溪村95户农户生产用水难题</t>
  </si>
  <si>
    <t>（35）</t>
  </si>
  <si>
    <t>元谋县元马镇乐甫村委会海底水库沟渠建设项目</t>
  </si>
  <si>
    <t>乐甫村委会</t>
  </si>
  <si>
    <t>2023年7月</t>
  </si>
  <si>
    <t>2023年9月</t>
  </si>
  <si>
    <t>2023年8月开工至10月中旬完工，解决乐甫村委会农829户生产用水难题</t>
  </si>
  <si>
    <t>（36）</t>
  </si>
  <si>
    <t>元马镇金龙村委会土地开发整理产业扶持项目</t>
  </si>
  <si>
    <t>实施土地改造开挖土方24万m³，回填24万m³；建3条一路带双沟田间路，长1600米，路面净宽4米，沟帮高0.6m,宽0.5m,沟心宽0.3m；修建500m³蓄水池2个，200m³蓄水池4个；Φ200高密度聚乙烯PE管架设1600米；架设线路1200米，含电杆、电线等其他附件；安装30KVA变压器一台。</t>
  </si>
  <si>
    <t>2023年5月</t>
  </si>
  <si>
    <t>2023年2月动工至5月完成土地整理300亩</t>
  </si>
  <si>
    <t>（37）</t>
  </si>
  <si>
    <t>元马镇摩诃社区摩诃村（福源）集贸市场项目</t>
  </si>
  <si>
    <t>摩诃村
（福源小村）</t>
  </si>
  <si>
    <t>修建集贸市场一个，搭建彩钢瓦大棚555平方米（37*15），C25浇筑排水沟120米，沟帮0.2米高0.4米，沟心宽0.3m，排水沟安装盖板120米。新建集贸市场办公用房135㎡（7.5*18）</t>
  </si>
  <si>
    <t>（38）</t>
  </si>
  <si>
    <t>元谋姜驿滇川果蔬冷链物流商贸集散中心建设项目</t>
  </si>
  <si>
    <t>姜驿乡姜驿街</t>
  </si>
  <si>
    <t>新建容积200m³冷库1座：钢框结构房屋、制冷设备1套；新建800㎡钢框结构彩钢瓦交易大棚：钢框结构彩钢瓦交易大棚顶高9米，边高6米，跨径24米；铺筑级配碎石垫层3200㎡，厚0.30m；地板C30砼3200㎡，厚0.30m；新建钢框结构电商销售平台管理房200㎡；200KV变压器一套，含400米左右输电线路。</t>
  </si>
  <si>
    <t>（39）</t>
  </si>
  <si>
    <t>平田乡平田村委会户郎村民族团结进步示范村建设产业发展集中养殖畜圈（人畜分离）及配套设施建设项目</t>
  </si>
  <si>
    <t>平田乡户郎村</t>
  </si>
  <si>
    <t>产业发展集中养殖畜圈（人畜分离）及配套设施建设1000平方米</t>
  </si>
  <si>
    <t>搭建产业发展集中养殖畜圈1000平方米，受益群众满意度95%以上</t>
  </si>
  <si>
    <t>二、就业扶贫</t>
  </si>
  <si>
    <t>（一）外出务工补助</t>
  </si>
  <si>
    <t>元谋县2023年脱贫户（含易返贫致贫人口）省外务工交通补助项目</t>
  </si>
  <si>
    <t>10乡镇</t>
  </si>
  <si>
    <t>2023年脱贫户（含易返贫致贫人口）省外务工交通补助957人，补助标准为1000元/人</t>
  </si>
  <si>
    <t>（二）就业创业补助</t>
  </si>
  <si>
    <t>（三）就业创业培训</t>
  </si>
  <si>
    <t>（四）技能培训</t>
  </si>
  <si>
    <t>元谋县2023年技能培训</t>
  </si>
  <si>
    <t>中标培训机构</t>
  </si>
  <si>
    <t>元谋县人力资源和社会保障局</t>
  </si>
  <si>
    <t>开展以脱贫劳动力为主的职业技能培训、创业培训服务，取得“生产制造类、服务类”《技能等级证书》《职业资格证书》《专项能力证书》，“生产制造类、服务类、”《培训合格证书》。</t>
  </si>
  <si>
    <t>培训合格取证800人</t>
  </si>
  <si>
    <t>县人社局</t>
  </si>
  <si>
    <t>元谋县贫困劳动力引导性培训项目</t>
  </si>
  <si>
    <t>组织实施贫困劳动力引导性培训1740人。</t>
  </si>
  <si>
    <t>三、公益岗位</t>
  </si>
  <si>
    <t>（一）公益岗位</t>
  </si>
  <si>
    <t>元谋县2023年乡村公共服务岗位补助资金项目</t>
  </si>
  <si>
    <t>2023年聘用补助乡村公共服务岗位611人，补助标准为每月800元/人</t>
  </si>
  <si>
    <t>四、教育扶贫</t>
  </si>
  <si>
    <t>（一）享受“雨露计划”职业教育补助</t>
  </si>
  <si>
    <t>元谋县2023年雨露计划补助项目</t>
  </si>
  <si>
    <t>续建</t>
  </si>
  <si>
    <t>10乡镇人民政府</t>
  </si>
  <si>
    <t>元谋县县教育体育局</t>
  </si>
  <si>
    <t>县财政局、县乡村振兴局、县教育体育局、十乡（镇）人民政府</t>
  </si>
  <si>
    <t>计划实施元谋县物2023年东西协作职业教育补助480人，东西协作学生：每生每年5000元。从2022年秋季学期起，普通大专、高职专科、高职本科学生：每年每生5000元，普通中专、技工院校学生：每年每生4000元，职高学生：每年每生3000元</t>
  </si>
  <si>
    <t>（二）贫困村创业致富带头人创业培训</t>
  </si>
  <si>
    <t>（三）参与“学前学会普通话”行动</t>
  </si>
  <si>
    <t>（四）其他教育扶贫</t>
  </si>
  <si>
    <t>元谋县2023年脱贫户(含易返贫致贫人口)大学新生人学交通费、生活费补助资金项目</t>
  </si>
  <si>
    <t>2023年脱贫户(含易返贫致贫人口)大学新生人学交通费、生活费补助资金114人，补助标准为对新入学的省内大学生发放1000元交通费及生活费补助，对新入学的省外大学生发放1500元交通费及生活费补助。</t>
  </si>
  <si>
    <t>元谋县2023年大学毕业生稳定就业考试报名费补助</t>
  </si>
  <si>
    <t>2023年大学毕业生稳定就业考试报名费补助27人，每人补助1000元。</t>
  </si>
  <si>
    <t>五、健康扶贫</t>
  </si>
  <si>
    <t>（一）参加城乡居民基本医疗保险</t>
  </si>
  <si>
    <t>（二）参加大病保险</t>
  </si>
  <si>
    <t>（三）接受医疗救助</t>
  </si>
  <si>
    <t>（四）参加其他补充医疗保险</t>
  </si>
  <si>
    <t>（五）参加意外保险</t>
  </si>
  <si>
    <t>（六）接受大病（地方病）救治</t>
  </si>
  <si>
    <t>元谋县2023年脱贫人口和监测对象36种大病1至12月住院治疗二次性交通食宿补助资金</t>
  </si>
  <si>
    <t>2023年脱贫人口和监测对象36种大病1至12月住院治疗二次性交通食宿补助318人，补助标注为1000元/人</t>
  </si>
  <si>
    <t>六、危房改造</t>
  </si>
  <si>
    <t>（一）农村危房改造</t>
  </si>
  <si>
    <t>七、金融扶贫</t>
  </si>
  <si>
    <t>（一）扶贫小额信贷贴息</t>
  </si>
  <si>
    <t>元谋县2023年脱贫人口小额信贷财政贴息补助项目</t>
  </si>
  <si>
    <t>2023年度脱贫人口小额信贷财政贴息补助1730户</t>
  </si>
  <si>
    <t>（二）扶贫龙头企业合作社等经营主体贷款贴息</t>
  </si>
  <si>
    <t>（三）产业保险</t>
  </si>
  <si>
    <t>（四）扶贫小额信贷风险补偿金</t>
  </si>
  <si>
    <t>元谋县2023年脱贫人口小额信贷风险补偿金项目</t>
  </si>
  <si>
    <t>放贷1.2亿元，需配1200万元风险补偿金金，现有900万元风险补偿金，还需增加300万元风险补偿金</t>
  </si>
  <si>
    <t>乡村振兴局</t>
  </si>
  <si>
    <t>八、生活条件改善</t>
  </si>
  <si>
    <t>（一）入户路改造</t>
  </si>
  <si>
    <t>元谋县平田乡挨昌村村巷道硬化建设项目</t>
  </si>
  <si>
    <t>平田乡挨昌村</t>
  </si>
  <si>
    <t>土石方开挖及平整，C25砼道路硬化210米，宽3.5米，厚0.2米</t>
  </si>
  <si>
    <t>新建村巷道硬化210m，受益群众满意度95%以上</t>
  </si>
  <si>
    <t>元谋县平田乡老新庄村村巷道硬化建设项目</t>
  </si>
  <si>
    <t>平田乡老新庄村</t>
  </si>
  <si>
    <t>土石方开挖及平整，C25砼道路硬化360米，宽3.5米，厚0.2米</t>
  </si>
  <si>
    <t>新建村巷道硬化360m，受益群众满意度95%以上</t>
  </si>
  <si>
    <t>元谋县平田乡海岱村村巷道硬化建设项目</t>
  </si>
  <si>
    <t>平田乡海岱村</t>
  </si>
  <si>
    <t>土石方开挖及平整，C25砼道路硬化1000米，宽3.5米，厚0.2米，两边路肩培土回填夯实，M7.5浆砌石砌筑挡墙50m³</t>
  </si>
  <si>
    <t>新建村巷道硬化1000m，受益群众满意度95%以上</t>
  </si>
  <si>
    <t>元谋县新华乡大河边村委会大河边村巷道路硬化工程</t>
  </si>
  <si>
    <t>新华乡大河边村委会大河边村小组</t>
  </si>
  <si>
    <t>巷道路面硬化：①337m*3m*0.2m；②35m*2.5m*0.2m</t>
  </si>
  <si>
    <t>2023.3.15</t>
  </si>
  <si>
    <t>2023.6.15</t>
  </si>
  <si>
    <t>元谋县老城乡波亨村委会马路田村基础设施补短板村内道路硬化项目</t>
  </si>
  <si>
    <t>新建马路田村村内道路硬化长25米，宽5米，C30混凝土硬化厚度0.2米；沉降破损路面修复长124米，宽3米，C30混凝土硬化厚度0.2米。</t>
  </si>
  <si>
    <t>2023.5.31</t>
  </si>
  <si>
    <t>★新增村内道路硬化里程（ ≥149米）；★项目（工程）验收合格率（≥100%）；改善脱贫地区居民出行条件（≥26户/127人)</t>
  </si>
  <si>
    <t>元谋县老城乡那能村委会民族团结进步示范村创建上里长村道路整村提升建设项目</t>
  </si>
  <si>
    <t>元谋县民族宗教事务局</t>
  </si>
  <si>
    <t>计划新建3米宽村内主道路C30砼硬化长1250米，2米宽主巷道硬化550米，1.5米宽副巷道硬化100米，1米宽支巷道硬化300米；新建有封盖三面光沟渠长400米；路边排水土沟改造，安装DN1000混凝土涵管250米；污水收集管道安装253米等。里浙线田间路硬化补齐短板，新建2.5米宽田间路硬化320米。</t>
  </si>
  <si>
    <t>2023.7.31</t>
  </si>
  <si>
    <t>新增硬化路里程 ≥2.52公里；混凝土浇筑三面光盖板沟渠（≥400米）；新建污水收集管道（≥350米）；改善脱贫地区居民出行(≥185户718人)</t>
  </si>
  <si>
    <t>元谋县江边乡阿柱河新村村内道路硬化项目</t>
  </si>
  <si>
    <t>江边乡阿柱河新村</t>
  </si>
  <si>
    <t>路基调平土石方开挖回填210立方米，C30主路面硬化500米（宽3.5米，厚0.2米）</t>
  </si>
  <si>
    <t>新建村内道路硬化500m，受益群众满意度95%</t>
  </si>
  <si>
    <t>元谋县元马镇张二村社区张二村民族团结进步示范村道路硬化工程</t>
  </si>
  <si>
    <t>张二村</t>
  </si>
  <si>
    <t>元谋县乡村振兴局、元谋县民宗局</t>
  </si>
  <si>
    <t>C25砼硬化村巷道1600米（宽3.5米，厚0.2m）；村内老旧路面C25砼硬化修复1110米（宽3米，厚0.1m）；路边浇筑三面光沟渠600米（0.4*0.4）；M7.5浆砌石支砌挡墙41米（1.4m*0.4m）</t>
  </si>
  <si>
    <t>2023年11月</t>
  </si>
  <si>
    <t>2023年4月开工至7月中旬完工，解决张二村217户出行问题</t>
  </si>
  <si>
    <t>元谋县羊街村委会甸头村支巷道硬化（苗族聚集地）项目</t>
  </si>
  <si>
    <t>甸头村</t>
  </si>
  <si>
    <t>用C25砼浇筑硬化村巷道长600米，宽2米，厚0.15米，共浇筑180m³</t>
  </si>
  <si>
    <t>元谋县羊街镇洒洒依村委会新民下村巷道硬化项目</t>
  </si>
  <si>
    <t>新民下村</t>
  </si>
  <si>
    <t>1.用C20砼浇筑硬化新民下村巷道9段共浇筑460m³；2.用M7.5支砌一堵挡墙，长20米，高0.8米，宽0.5米，共8m³。</t>
  </si>
  <si>
    <t>元谋县黄瓜园镇龙山村委会公卓村乡村振兴道路建设项目</t>
  </si>
  <si>
    <t>黄瓜园镇公卓村</t>
  </si>
  <si>
    <t>1.C25砼村巷道硬化，长760m，平均宽4m，厚0.2m。2.M7.5浆砌石挡墙，挡墙长267m,上口0.5米，下口1.5m,高3m。</t>
  </si>
  <si>
    <t>道路硬化760m,挡墙建设267m</t>
  </si>
  <si>
    <t>平田乡平田村委会户郎村民族团结进步示范村建设项目</t>
  </si>
  <si>
    <t>1.村道路及村巷道硬化946米；2.公厕提升改造一座。</t>
  </si>
  <si>
    <t>新建道路硬化946m受益群众满意度95%以上</t>
  </si>
  <si>
    <t>老城乡库南村委会龙潭村巷道硬化工程</t>
  </si>
  <si>
    <t>新建村内主巷道硬化长277米，宽3.5米，C30混凝土硬化厚0.2米；建设雨水盖板沟渠长200米，沟心宽0.3米，深0.4米，预制钢筋混凝土盖板封盖。</t>
  </si>
  <si>
    <t>2023.5.30</t>
  </si>
  <si>
    <t>★新增村内道路硬化里程（ ≥277米）新建盖板沟渠长度 ≥200米；★项目（工程）验收合格率（≥100%）；改善脱贫地区居民出行条件（≥41户/174人)</t>
  </si>
  <si>
    <t>老城乡库南村委会牛金树村巷道硬化工程</t>
  </si>
  <si>
    <t>新建村内主巷道硬化长310米，宽2.5米，C30混凝土硬化厚0.2米，巷道排水管道安装。</t>
  </si>
  <si>
    <t>★新增村内道路硬化里程（ ≥300米）★项目（工程）验收合格率（≥100%）；改善脱贫地区居民出行条件（≥67户/268人)</t>
  </si>
  <si>
    <t>（二）解决安全饮水</t>
  </si>
  <si>
    <t>元谋县元马镇禾阳村委会大乌头禾村人饮工程</t>
  </si>
  <si>
    <t>大乌头禾村</t>
  </si>
  <si>
    <t>安装镀锌钢管7099米，智能远传水表140组，C20砼凿除、修复22m³</t>
  </si>
  <si>
    <t>2023年2月开工至4月中旬完工，解决163户人畜饮水问题</t>
  </si>
  <si>
    <t>元谋县元马镇江洲村委会新月村人饮工程</t>
  </si>
  <si>
    <t>新月村</t>
  </si>
  <si>
    <t>安装镀锌钢管9660米，智能远传水表268组，C20砼凿除、修复72m³</t>
  </si>
  <si>
    <t>2023年8月开工至10月中旬完工，解决163户人畜饮水问题</t>
  </si>
  <si>
    <t>元谋县元马镇星火社区环州驿村人饮工程</t>
  </si>
  <si>
    <t>环州驿村</t>
  </si>
  <si>
    <t>安装镀锌钢管7199米，智能远传水表140组，C20砼凿除、修复13.5m³</t>
  </si>
  <si>
    <t>2023年10月开工至12月中旬完工，解决97户人畜饮水问题</t>
  </si>
  <si>
    <t>元谋县元马镇星火社区大塘子村人饮工程</t>
  </si>
  <si>
    <t>大塘子村</t>
  </si>
  <si>
    <t>安装镀锌钢管4841米，智能远传水表115组，C20砼凿除、修复10.5m³</t>
  </si>
  <si>
    <t>2023年1月开工至3月中旬完工，解决106户人畜饮水问题</t>
  </si>
  <si>
    <t>元谋县元马镇双龙社区七街村（坝塘小村）人饮工程</t>
  </si>
  <si>
    <t>七街村（坝塘小村）</t>
  </si>
  <si>
    <t>安装镀锌钢管600米，智能远传水表27组，C20砼凿除、修复2m³</t>
  </si>
  <si>
    <t>2023年1月开工至3月中旬完工，解决27户人畜饮水问题</t>
  </si>
  <si>
    <t>元谋县姜驿乡农村饮水安全供水10kv专线建设项目</t>
  </si>
  <si>
    <t>元谋县水务局、元谋县电力公司</t>
  </si>
  <si>
    <t>新建提水10千伏专线9公里，安装变压器4台。</t>
  </si>
  <si>
    <t>（三）厨房厕所圈舍等改造</t>
  </si>
  <si>
    <t>九、综合保障性扶贫</t>
  </si>
  <si>
    <t>（一）享受农村居民最低生活保障</t>
  </si>
  <si>
    <t>（二）享受特困人员救助供养</t>
  </si>
  <si>
    <t>（三）参加城乡居民基本医疗保险</t>
  </si>
  <si>
    <t>（四）接受留守关爱服务</t>
  </si>
  <si>
    <t>（五）接受临时救助</t>
  </si>
  <si>
    <t>十、村基础设施</t>
  </si>
  <si>
    <t>（一）通村组硬化路级护栏</t>
  </si>
  <si>
    <t>元谋县元马镇甘塘安置点村道路硬化项目</t>
  </si>
  <si>
    <t>百果村委会</t>
  </si>
  <si>
    <t>C25砼浇筑道路1条长375m宽3m厚0.2m，修建错车到1道；支砌M7.5浆砌石挡墙一道，场地平整366平方米。</t>
  </si>
  <si>
    <t>2023年3月开工至6月中旬完工。</t>
  </si>
  <si>
    <t>元谋县元马镇百果村委会村基础设施项目</t>
  </si>
  <si>
    <t>生产用房过道C20砼硬化8362.4㎡；浇筑排水沟1条967米，安装盖板402.6㎡。C25砼硬化道路851米；损毁柏油路面破除及修复102米；带波纹管制安265m。</t>
  </si>
  <si>
    <t>（二）通生产用电</t>
  </si>
  <si>
    <t>（三）通生活用电</t>
  </si>
  <si>
    <t>（四）光纤宽带接入</t>
  </si>
  <si>
    <t>（五）产业路</t>
  </si>
  <si>
    <t>元谋县平田乡班皂利村产业道路硬化建设项目</t>
  </si>
  <si>
    <t>平田乡班皂利村</t>
  </si>
  <si>
    <t>土石方开挖及平整，C25砼道路硬化1000米,宽3米，厚0.2米，两边路肩培土回填夯实</t>
  </si>
  <si>
    <t>新建产业道路硬化1000m，受益群众满意度95%以上</t>
  </si>
  <si>
    <t>元谋县平田乡挨相村产业道路硬化建设项目</t>
  </si>
  <si>
    <t>平田乡挨相村</t>
  </si>
  <si>
    <t>土石方开挖及平整，C25砼道路硬化1330米，宽3米，厚0.2米，两边路肩培土回填夯实</t>
  </si>
  <si>
    <t>新建产业道路硬化1330m，受益群众满意度95%以上</t>
  </si>
  <si>
    <t>元谋县平田乡小户岭村产业道路硬化建设项目</t>
  </si>
  <si>
    <t>平田乡小户岭村</t>
  </si>
  <si>
    <t>土石方开挖及平整，C25砼道路硬化1000米，宽3.5米，厚0.2米，两边路肩培土回填夯实</t>
  </si>
  <si>
    <t>元谋县平田乡小新村产业道路硬化建设项目</t>
  </si>
  <si>
    <t>平田乡小新村</t>
  </si>
  <si>
    <t>土石方开挖及平整，C25砼道路硬化1500米，宽3米，厚0.2米，两边路肩培土回填夯实</t>
  </si>
  <si>
    <t>新建产业道路硬化1500m，受益群众满意度95%以上</t>
  </si>
  <si>
    <t>元谋县平田乡丙令村产业道路硬化建设项目</t>
  </si>
  <si>
    <t>平田乡丙令村</t>
  </si>
  <si>
    <t>土石方开挖及平整，C25砼道路硬化1830米，分两段，第一段长1500米，宽3.5米，厚0.2米，第二段长330米，宽3.0米，厚0.2米，两边路肩培土回填夯实</t>
  </si>
  <si>
    <t>新建产业道路硬化1830m，受益群众满意度95%以上</t>
  </si>
  <si>
    <t>元谋县平田乡三家村产业道路硬化建设项目</t>
  </si>
  <si>
    <t>平田乡三家村</t>
  </si>
  <si>
    <t>土石方开挖及平整，C25砼道路硬化600米，宽3.5米，厚0.2米，两边路肩培土回填夯实</t>
  </si>
  <si>
    <t>新建产业道路硬化600m，受益群众满意度95%以上</t>
  </si>
  <si>
    <t>元谋县平田乡雷那应村产业道路硬化建设项目</t>
  </si>
  <si>
    <t>平田乡雷那应村</t>
  </si>
  <si>
    <t>土石方开挖及平整，C25砼道路硬化1350米，宽3.5米，厚0.2米，两边路肩培土回填夯实</t>
  </si>
  <si>
    <t>新建产业道路硬化1350m，受益群众满意度95%以上</t>
  </si>
  <si>
    <t>元谋县平田乡领莱村产业道路硬化建设项目</t>
  </si>
  <si>
    <t>平田乡领莱村</t>
  </si>
  <si>
    <t>土石方开挖及平整，C25砼道路硬化1500米，宽3.5米，厚0.2米，两边路肩培土回填夯实</t>
  </si>
  <si>
    <t>元谋县平田乡卧天村产业道路硬化建设项目</t>
  </si>
  <si>
    <t>平田乡卧天村</t>
  </si>
  <si>
    <t>土石方开挖及平整，C25砼道路硬化分两段，第一段长1500米，宽3.5米，厚0.2米，第二段长1000米，宽3.0米，厚0.2米，两边路肩培土回填夯实，M7.5浆砌石砌筑挡墙150m³</t>
  </si>
  <si>
    <t>新建产业道路硬化2500m，受益群众满意度95%以上</t>
  </si>
  <si>
    <t>元谋县平田乡凤来村民族团结进步示范村建设产业道路硬化建设项目</t>
  </si>
  <si>
    <t>平田乡凤来村</t>
  </si>
  <si>
    <t>土石方开挖及平整，C25砼道路硬化分三段，第一段长1940米，宽3.0米，厚0.2米，第二段长340米，宽3.0米，厚0.2米，第三段450米，宽3.0米，厚0.2米，两边路肩培土回填夯实，民族团结示范标志碑一座</t>
  </si>
  <si>
    <t>·</t>
  </si>
  <si>
    <t>新建产业道路硬化2730m，受益群众满意度95%以上</t>
  </si>
  <si>
    <t>元谋县平田乡凤来村产业道路硬化建设项目</t>
  </si>
  <si>
    <t>土石方开挖及平整,C25砼道路硬化150米，宽3米，厚0.2米，150*3*0.2，分两段（第一段长96米，第二段长54米）两边路肩培土回填夯实</t>
  </si>
  <si>
    <t>新建产业道路硬化150m，受益群众满意度95%以上</t>
  </si>
  <si>
    <t>元谋县平田乡小己保村产业道路硬化建设项目</t>
  </si>
  <si>
    <t>平田乡小己保村</t>
  </si>
  <si>
    <t>土石方开挖及平整,C25砼道路硬化2300米，宽3米，厚0.2米，两边路肩培土回填夯实</t>
  </si>
  <si>
    <t>新建产业道路硬化2300m，受益群众满意度95%以上</t>
  </si>
  <si>
    <t>元谋县平田乡大己保村产业道路硬化建设项目</t>
  </si>
  <si>
    <t>平田乡大己保村</t>
  </si>
  <si>
    <t>土石方开挖及平整,C25砼道路硬化700米，宽3米，厚0.2米，两边路肩培土回填夯实</t>
  </si>
  <si>
    <t>新建产业道路硬化700m，受益群众满意度95%以上</t>
  </si>
  <si>
    <t>元谋县物茂乡腊居村制繁种产业田间路硬化建设项目</t>
  </si>
  <si>
    <t>腊居村</t>
  </si>
  <si>
    <t>县乡村振兴局</t>
  </si>
  <si>
    <t>C25砼路面硬化长700米，宽4米，厚0.2米，M7.5浆砌石106m³。</t>
  </si>
  <si>
    <t>元谋县新华乡新华村委会湾子村果蔬产业田间路硬化工程</t>
  </si>
  <si>
    <t>新华乡新华村委会湾子村小组</t>
  </si>
  <si>
    <t>1、土方开挖及清运：长663m，宽3.5m，高0.2m；2、产业路硬化：长663m，宽3.5m，高0.2m；</t>
  </si>
  <si>
    <t>2023.9.15</t>
  </si>
  <si>
    <t>2023.12.15</t>
  </si>
  <si>
    <t>元谋县新华乡新华村委会班庄村果蔬产业田间路硬化工程</t>
  </si>
  <si>
    <t>新华乡新华村委会班庄村小组</t>
  </si>
  <si>
    <t>1、土方开挖及清运：①长840m，宽3.5m，高0.2m；②长440m，宽3.5m，高0.2m；2、产业路硬化①长840m，宽3.5m，高0.2m；②长440m，宽3.5m，高0.2m；</t>
  </si>
  <si>
    <t>元谋县新华乡华丰村委会小村桃李产业田间路硬化工程</t>
  </si>
  <si>
    <t>新华乡华丰村委会班庄村小组</t>
  </si>
  <si>
    <t>田间路硬化：1200m*3m*0.2m；挡墙支砌：①12*1*0.5；②8*0.8*0.5</t>
  </si>
  <si>
    <t>元谋县老城乡丙间村委会沙沟小村玉米产业配套道路硬化工程</t>
  </si>
  <si>
    <t>建设沙沟小村玉米产业配套道路硬化长1100米（850m+250m）宽3米，硬化厚度0.2米，路基调型330m3，浇筑C30砼660m³，DN600砼涵管10米。</t>
  </si>
  <si>
    <t>★新增产业道路硬化里程（ ≥1.1公里）；项目（工程）验收合格率（≥100%）；改善脱贫地区居民产业运输条件（≥39户/148人)</t>
  </si>
  <si>
    <t>元谋县老城乡丙间村委会麻柳大村产业提质增产道路建设项目</t>
  </si>
  <si>
    <t>新建丙间村委会麻柳大村至库南村委会燕子岩村产业配套田间路硬化长2530米（宽3.5m×厚0.2m），路基调型1012m³，浇筑C30砼2024m³，M7.5浆砌石路基挡墙80m³，DN400涵管制安24m。</t>
  </si>
  <si>
    <t>★新增产业道路硬化里程（ ≥2.53公里）；项目（工程）验收合格率（≥100%）；改善脱贫地区居民产业运输条件（≥121户/423人)</t>
  </si>
  <si>
    <t>元谋县老城乡库南村委会下库南、下猛连、龙潭村产业发展道路综合提升建设项目</t>
  </si>
  <si>
    <t>进行库南村委会产业发展田间道路综合提升，新建产业道路长2605米（其中下库南村大土场产业路800米，下猛连村大沙地产业路680米，龙潭村龙潭垭口产业路1125米），路宽3.0m，路面厚0.20m，DN600涵管制安20m，路基调型666m³，浇筑C30砼1332m³，M7.5浆砌石路基挡墙153m³，M7.5浆砌石路边挡墙48.45m³。</t>
  </si>
  <si>
    <t>★新增产业道路硬化里程（ ≥2.605公里）；项目（工程）验收合格率（≥100%）；改善脱贫地区居民产业运输条件（≥141户/623人)</t>
  </si>
  <si>
    <t>元谋县老城乡老城村委会小丙间村新建产业路项目</t>
  </si>
  <si>
    <t>新建小丙间村产业配套田间路长760米，宽4米，土方开挖7600m³，路基调型270m³，砂连石路面铺筑607m³；入库河口湿地处路基块石支砌773.5m³。</t>
  </si>
  <si>
    <t>★新增产业道路里程（ ≥0.76公里）；项目（工程）验收合格率（≥100%）；改善脱贫地区居民产业运输条件（≥78户/279人)</t>
  </si>
  <si>
    <t>元谋县江边乡金马民族团结示范村建设项目</t>
  </si>
  <si>
    <t>江边乡金马村</t>
  </si>
  <si>
    <t>C30主路面硬化2175米（宽3米×厚0.2米）；主路面路肩培土534立方米（宽0.5米×厚0.2×2）；M7.5浆砌石挡墙9.2立方米（9.5×1.6×0.6）。</t>
  </si>
  <si>
    <t>新建产业道路硬化2175m，受益群众满意度95%</t>
  </si>
  <si>
    <t>元谋县江边乡龙街村委会产业路建设项目</t>
  </si>
  <si>
    <t>江边乡龙街村委会</t>
  </si>
  <si>
    <t>元谋县乡农业农村局</t>
  </si>
  <si>
    <t>C30田间路硬化8600米（宽3.5米×厚0.2米）；架设DN600砼涵管52根；路肩培土1720立方米（0.5*2*0.2）；M7.5浆砌石210立方米；安装安全警示标识牌17块。</t>
  </si>
  <si>
    <t>新建田间道路硬化8600m，受益群众满意度95%</t>
  </si>
  <si>
    <t>元谋县江边乡大树村委会产业路建设项目</t>
  </si>
  <si>
    <t>江边乡大树村委会</t>
  </si>
  <si>
    <t>C30田间路硬化7000米（宽3.5米×厚0.2米）；架设DN600砼涵管42根；路肩培土1400立方米（0.5*2*0.2）；M7.5浆砌石150立方米；安装安全警示标识牌14块。</t>
  </si>
  <si>
    <t>新建田间道路硬化7000m，受益群众满意度95%</t>
  </si>
  <si>
    <t>元谋县元马镇摩诃社区丙弄村产业道路建设项目</t>
  </si>
  <si>
    <t>C25砼浇筑产业道路2940m路宽3m厚0.2m；支砌M7.5浆砌石挡墙260m³；路基调形11760㎡；碎石渣回填道路（2米宽）1176m³</t>
  </si>
  <si>
    <t>2023年3月开工至5月中旬完工，解决95户生产运输难题</t>
  </si>
  <si>
    <t>元谋县元马镇禾阳村委会大乌头禾村产业道路建设项目</t>
  </si>
  <si>
    <t>C25砼浇筑产业道路340m路宽3m厚0.2m；路基调形1360㎡；碎石渣回填道路（2米宽）136m³</t>
  </si>
  <si>
    <t>2023年5月开工至7月中旬完工，解决168户生产运输难题</t>
  </si>
  <si>
    <t>元谋县元马镇禾阳村委会莫党村产业道路建设项目</t>
  </si>
  <si>
    <t>莫党村</t>
  </si>
  <si>
    <t>C25砼浇筑产业道路1100m路宽3m厚0.2m；支砌M7.5浆砌石挡墙260m³；路基调形4400㎡；碎石渣回填道路（2米宽）440m³</t>
  </si>
  <si>
    <t>2023年5月开工至9月中旬完工，解决95户生产运输难题</t>
  </si>
  <si>
    <t>元谋县元马镇乐甫村委会岳家村产业道路建设项目</t>
  </si>
  <si>
    <t>岳家村</t>
  </si>
  <si>
    <t>C25砼浇筑产业道路1100m路宽3m厚0.2m；支砌M7.5浆砌石挡墙80m³；路基调形4400㎡；碎石渣回填道路（2米宽）440m³</t>
  </si>
  <si>
    <t>2023年10月开工至11月中旬完工，解决95户生产运输难题</t>
  </si>
  <si>
    <t>元谋县元马镇星火社区相树一队产业道路建设项目</t>
  </si>
  <si>
    <t>相树一队</t>
  </si>
  <si>
    <t>C25砼浇筑产业道路353m路宽3.5m厚0.2m；路基调形141.2㎡；碎石渣回填道路（2米宽）440m³</t>
  </si>
  <si>
    <t>2023年5月开工至8月中旬完工，解决95户生产运输难题</t>
  </si>
  <si>
    <t>元谋县元马镇丙华村委会产业道路建设项目</t>
  </si>
  <si>
    <t>C25砼浇筑产业道路4100m原路每边拓宽0.5m厚0.2m；管道修复8200米；c25砼浇筑路肩4100米，高0.2米，宽0.2米</t>
  </si>
  <si>
    <t>2023年4月开工至6月中旬完工，解决丙华村委会所有农户生产运输难题</t>
  </si>
  <si>
    <t>元谋县元马镇乐甫村委会那控村产业道路硬化项目</t>
  </si>
  <si>
    <t>那控村</t>
  </si>
  <si>
    <t>C25砼浇筑产业道路630m路宽3m厚0.2m；路基调形2520㎡；碎石渣回填道路（2米宽）250m³</t>
  </si>
  <si>
    <t>2023年5月开工至8月中旬完工，解决117户生产运输难题</t>
  </si>
  <si>
    <t>元谋县元马镇星火社区何家村产业道路建设项目</t>
  </si>
  <si>
    <t>何家村</t>
  </si>
  <si>
    <t>C25砼浇筑产业道路215m路宽4m厚0.2m；路基调形967.5㎡；碎石渣回填道路（2米宽）86m³</t>
  </si>
  <si>
    <t>2023年4月开工至6月中旬完工，解决何家村所有农户生产运输难题</t>
  </si>
  <si>
    <t>元谋县元马镇张二村社区张二村村产业道路建设项目</t>
  </si>
  <si>
    <t>C25砼浇筑产业道路350m路宽3.5m厚0.2m；路基调形1575㎡；碎石渣回填道路（2米宽）140m³</t>
  </si>
  <si>
    <t>2023年4月开工至6月中旬完工，解决张二村所有农户生产运输难题</t>
  </si>
  <si>
    <t>元谋县元马镇翠峰社区杨柳村产业道路硬化项目</t>
  </si>
  <si>
    <t>杨柳村</t>
  </si>
  <si>
    <t>C25砼浇筑产业道路1500m路宽3.6m厚0.2m；路基调形6000㎡；碎石渣回填道路（2米宽）600m³</t>
  </si>
  <si>
    <t>2023年4月开工至6月中旬完工，解决杨柳村所有农户生产运输难题</t>
  </si>
  <si>
    <t>元谋县双龙社区七街村产业道路硬化项目</t>
  </si>
  <si>
    <t>七街村</t>
  </si>
  <si>
    <t>C25砼扩宽产业道路400m双边均宽路宽1m厚0.2m；半人工开挖土方240m³；浇筑C25砼沟渠1条长240米（0.2m*0.5m*240m沟心240*0.1*0.4）</t>
  </si>
  <si>
    <t>2023年1月开工至3月中旬完工，解决七街村所有农户生产运输难题</t>
  </si>
  <si>
    <t>姜驿乡新海村产业道路建设项目</t>
  </si>
  <si>
    <t>姜驿乡新海村</t>
  </si>
  <si>
    <t>新建产业道路路面硬化4400米，宽4米，路基整型4400米、宽4米，厚0.1米。路基铺设公分石0.15米。路面硬化厚度0.2米，C25砼浇筑。</t>
  </si>
  <si>
    <t>元谋县物茂乡罗兴村委会罗兴下村民族团结进步示范村创建产业道路硬化项目</t>
  </si>
  <si>
    <t>罗兴下村</t>
  </si>
  <si>
    <t>C25砼硬化产业道路1262米</t>
  </si>
  <si>
    <t>（六）其他</t>
  </si>
  <si>
    <t>元谋县凉山乡2023年财政衔接推进乡村振兴补助资金田房村污水处理项目</t>
  </si>
  <si>
    <t>安装DN200双壁波纹管1857米，新建污水处理池1个</t>
  </si>
  <si>
    <t>元谋县凉山乡2023年财政衔接推进乡村振兴补助资金把世者村污水处理项目</t>
  </si>
  <si>
    <t>安装DN200双壁波纹管2165米，新建污水处理池1个</t>
  </si>
  <si>
    <t>元谋县黄瓜园镇龙山村委会雷丁村污水收集处理项目</t>
  </si>
  <si>
    <t>龙山村委会</t>
  </si>
  <si>
    <t>元谋县黄瓜园镇人民政府</t>
  </si>
  <si>
    <t>新建DN300钢带管1000m，含沟槽开挖、中粗砂回填、沟道恢复;新建φ700塑料检查井，含井底垫层浇筑、井筒、井盖、井圈等配件安装，路面恢复</t>
  </si>
  <si>
    <t>新建DN300钢带管1000m，含沟槽开挖、中粗砂回填、沟道恢复;新建φ700塑料检查井，含井底垫层浇筑、井筒、井盖、井圈等配件安装，路面恢复解决雷丁村48户227人的污水收集问题，进一步提升村庄人居环境</t>
  </si>
  <si>
    <t>元谋县黄瓜园镇牛街村委会腊海金村污水收集处理项目</t>
  </si>
  <si>
    <t>牛街村委会</t>
  </si>
  <si>
    <t>新建DN300钢带管1500m，含沟槽开挖、中粗砂回填、沟道恢复;新建φ700塑料检查井，含井底垫层浇筑、井筒、井盖、井圈等配件安装，路面恢复</t>
  </si>
  <si>
    <t>新建DN300钢带管1500m，含沟槽开挖、中粗砂回填、沟道恢复;新建φ700塑料检查井，含井底垫层浇筑、井筒、井盖、井圈等配件安装，路面恢复解决腊海金村173户710人的污水收集问题，进一步提升村庄人居环境</t>
  </si>
  <si>
    <t>元谋县平田乡金刚一、金刚二村污水管网建设项目</t>
  </si>
  <si>
    <t>平田乡金刚一、金刚二村</t>
  </si>
  <si>
    <t>铺设直径400钢带管主管840米，支管1280米，铺设外径160PVC排污支管道长1600米，沉淀池及盖板130套，砖砌检查井及钢筋混凝土盖板配套设施60套，新建180m³三格式化粪池两个及盖板</t>
  </si>
  <si>
    <t>架设污水管道3720米，受益群众满意度95%以上</t>
  </si>
  <si>
    <t>元谋县平田乡海岱村新建公厕建设项目</t>
  </si>
  <si>
    <t>新建公厕一座，约36平方米及其他配套设施</t>
  </si>
  <si>
    <t>新建公厕面积36平方米，受益群众满意度95%以上</t>
  </si>
  <si>
    <t>元谋县平田乡新队村新建公厕项目</t>
  </si>
  <si>
    <t>平田乡新队村</t>
  </si>
  <si>
    <t>元谋县羊街镇羊街村委会羊街村人居环境提升整治项目</t>
  </si>
  <si>
    <t>羊街村</t>
  </si>
  <si>
    <t>1、污水管网1项；2、混凝土路面切缝145.9m，混凝土路面拆除2019.08㎡；3、污水处理池清淤432.95m³；4、挡土墙基础土方开挖计划395.11m³；5、荷花坝仿古方型栏杆计划267.42m；6、矩管铺设146m；7.排水沟底板混凝土拆除53.9㎡。</t>
  </si>
  <si>
    <t>元谋县羊街镇平安村委会放毛则村人居环境提升整治项目</t>
  </si>
  <si>
    <t>放毛则</t>
  </si>
  <si>
    <t>1.用C25砼浇筑硬化村巷道长1100米，共浇筑510m³；2.用DN300HDPE钢带增强污水处理管道长479米；3.用DN300HDPE钢带雨水管道500米；4.检查井22套（含单篦雨水口）；5.新建20m³化粪池一个用C20砼浇筑。</t>
  </si>
  <si>
    <t>元谋县羊街镇羊街村委会上百邑村农村生活污水治理项目</t>
  </si>
  <si>
    <t>上百邑</t>
  </si>
  <si>
    <t>1.排污主管：用DN300和110钢带增强污水处理管道长1148米；2.切割混泥土119.1立方；3.用C25砼浇筑硬化30m³；4.用Φ110PVC管接入户排污管1890米；5.采用三格式塑料化粪桶作沉井63个；6.新建60立方三仓式厌氧发酵池1个，用C25砼浇筑；7.新建小型生态氧化塘600m³1个。</t>
  </si>
  <si>
    <t>元谋县羊街镇花同村委会老悟村美丽村庄人居环境提升整治项目</t>
  </si>
  <si>
    <t>老悟村</t>
  </si>
  <si>
    <t>（一）生活污水排污沟建设：1.老悟村巷道村巷道生活污水排污沟共443.2米；2.新建30m³排污池一个（二）用C20砼浇筑硬化老悟村李树风家至团山坝口农田产业路，长205米，宽2米，厚0.15米，共浇筑7.56m³。</t>
  </si>
  <si>
    <t>元谋县羊街镇羊街村委会文理村农村生活污水治理项目</t>
  </si>
  <si>
    <t>文理村</t>
  </si>
  <si>
    <t>1.新建中型生态氧化塘1000m³及配套设施建设；2.龙潭提升改造1项。</t>
  </si>
  <si>
    <t>元谋县羊街镇高姑村委会杀尧咪村人居环境提升整治项目</t>
  </si>
  <si>
    <t>杀尧咪村</t>
  </si>
  <si>
    <t>1、DN300双壁波纹管（含安装）180m2.主巷道硬化长180米，宽3米，厚0.2米；支巷道硬化，共浇筑C20砼329立方米。</t>
  </si>
  <si>
    <t>元谋县羊街镇木溪悟村委会沙沟村人居环境提升整治项目</t>
  </si>
  <si>
    <t>沙沟村</t>
  </si>
  <si>
    <t>1.用C25砼浇筑硬化沙沟村主巷道263米、支巷道长110米；2.用DN300HDPE钢带增强污水处理管道长216米双边；3.检查井10套（含单篦雨水口，含开挖加回填）；4.新建20m³三格化粪池一个用C20砼浇筑。</t>
  </si>
  <si>
    <t>元谋县羊街镇平安村委会卧丹村人居环境提升整治项目</t>
  </si>
  <si>
    <t>卧丹村</t>
  </si>
  <si>
    <t>1.用C25砼浇筑硬化卧丹村主巷道长205米；2.用DN300HDPE钢带增强雨水、污水处理管道长126米；3.新建20m³化粪池一个用C20砼浇筑；4.用M7.5浆彻石支彻挡墙长340m；5.用M7.5红砖支砌挡墙长126m；6.新建公厕1座。</t>
  </si>
  <si>
    <t>元谋县羊街镇高姑村委会南半鲁村人居环境提升整治项目</t>
  </si>
  <si>
    <t>南半鲁村</t>
  </si>
  <si>
    <t>1.排污系统工程1项；2.用C25砼浇筑新硬化村巷道一条长240m，宽3m，厚0.2m，共计144m³；3.南半鲁新村钢筋混泥土浇筑20立方米水池建设（含临时用水用电）</t>
  </si>
  <si>
    <t>元谋县羊街镇洒洒依村委会阿敲得村民族团结进步示范村建设项目</t>
  </si>
  <si>
    <t>阿敲得村</t>
  </si>
  <si>
    <r>
      <rPr>
        <sz val="14"/>
        <rFont val="宋体"/>
        <charset val="134"/>
      </rPr>
      <t>（一）产业发展农产品交易场地及配套设施建设：1.用C25砼浇筑硬化一块农产品交易场地长28米，宽15米，高0.2米，共浇筑84m³；2.用C25砼浇筑硬化场地长20米，宽5米，高0.2米，共浇筑20m³；3.新建一层80㎡砖混结构村民小组农产品交易房屋；4.室外水电（含500公斤水桶一只，</t>
    </r>
    <r>
      <rPr>
        <sz val="14"/>
        <rFont val="Times New Roman"/>
        <charset val="134"/>
      </rPr>
      <t>₵</t>
    </r>
    <r>
      <rPr>
        <sz val="14"/>
        <rFont val="宋体"/>
        <charset val="134"/>
      </rPr>
      <t>32PE水管120米，电线100米用6mm铜芯线）；5.红砖支砌彩钢瓦顶结构农产品储物间，长15米、宽4米（两间含水电架设）；6.土方开挖350m³；7.配置带滑轮垃圾桶2个、垃圾焚烧桶17个；8.安装太阳能路灯8盏；9.新建红砖铺底停车位20个（绿化带隔离）3.5m×2.5m（用砂石铺底）；10.正北方向箐底用M7.5支砌一堵护坡长16米，高2米，宽0.8米（底宽1.1米，上宽0.5米）；箐顶场边用M7.5支砌一堵挡墙长20米，高1米，宽0.5米，共35.6m³；两条护围栏，正北方向长20米，高5米,100平方；正南方向长36米，高5米,180平方。
（二）产业发展畜圈配套设施建设：1.用Ф15镀锡管架设用水管道，主管长180米,17户支管51米，共231米（含安装及配件）；2.安装17户水表及水龙头（含水龙头闸阀）；3.新建排水沟150米，宽0.2米，高0.4米，共23m³；4.新建40m³排污池一个（C25钢筋混泥土浇筑三格式）；5.用C25砼浇筑硬化畜圈步道长47米，宽3.5米，高0.2米，共浇筑32.9m³（含路基平整）。
（三）村巷道硬化：用C25砼浇筑硬化村巷道2条：1条长250米，宽4米，高0.2米，共浇筑200m³；另一条长47米，宽5米，高0.2米，共浇筑47m³（含路基平整）
（四）雨污处理系统：1.用DN300HDPE钢带增强污水处理管道长354米。（含开挖加回填）；2.用DN300HDPE钢带雨水管道264米。（含开挖加回填）；3.检查井20套（含单篦雨水口，含开挖加回填）</t>
    </r>
  </si>
  <si>
    <t>元谋县物茂乡大雷宰村巷道硬化及污水管网建设项目</t>
  </si>
  <si>
    <t>大雷宰村</t>
  </si>
  <si>
    <t>元谋县村振兴局</t>
  </si>
  <si>
    <t>C25砼村巷道硬化长1332米，厚0.2米，DN300普通8钢加厚钢带管1300米，路面混凝土拆除156m³，土方开挖936m³，石粉包管1300米，土方回填546m³，C25路面恢复156m³。φ700检查井加井盖65套，100m³三格式氧化池2个。</t>
  </si>
  <si>
    <t>元谋县物茂乡大物茂村巷道硬化及污水管网建设项目</t>
  </si>
  <si>
    <t>大物茂村</t>
  </si>
  <si>
    <t>C25砼村巷道硬化长2414米，厚0.2米，DN300普通8钢加厚钢带管2400米，路面混凝土拆除180m³，土方开挖1728m³，石粉包管2400米，土方回填1008m³，φ700检查井加井盖120套，100m³三格式氧化池3个。</t>
  </si>
  <si>
    <t>元谋县物茂乡小物茂村污水管网建设项目</t>
  </si>
  <si>
    <t>小物茂村</t>
  </si>
  <si>
    <t>DN300普通8钢加厚 钢带管1000米，路面混凝土拆除120m³，土方开挖690m³，石粉包管1000米，土方回填420m³，C25路面恢复120m³。φ700检查井加井盖50套，100m³三格式氧化池一个</t>
  </si>
  <si>
    <t>元谋县物茂乡多竹村污水管道建设项目</t>
  </si>
  <si>
    <t>多竹村</t>
  </si>
  <si>
    <t>DN300钢带管1404米，DN300螺旋钢管54米，砂包管1180米，C25水泥混凝土167m³，φ700检查井加井盖58个，砖砌排水明沟75米，三格式氧化塘1个，氧化塘铺设土工布890平方米，氧化塘金属钢丝网护栏141平方米。Φ110PVC排水塑料塑料管36米。8m³玻璃钢化粪池2座</t>
  </si>
  <si>
    <t>元谋县物茂乡普龙村污水管道建设项目</t>
  </si>
  <si>
    <t>普龙村</t>
  </si>
  <si>
    <t>DN300钢带管1909米，砂包管1657米，C25水泥混凝土230m³，φ700检查井加井盖88个，三格式氧化塘1个，铺设土式布960平方米。成品金属钢丝网护栏136平方米。Φ110PVC排水塑料塑料管40米。8m³玻璃钢化粪池1座。</t>
  </si>
  <si>
    <t>元谋县物茂乡河外村果蔬产业田间道路建设项目</t>
  </si>
  <si>
    <t>河外村</t>
  </si>
  <si>
    <t>修建长22米，宽6米，高3.2米过水路面，M7.5浆砌石211.2m³，混凝土涵管24米。毛石混泥土回填100m³。</t>
  </si>
  <si>
    <t>元谋县物茂乡湾保村污水管网建设项目</t>
  </si>
  <si>
    <t>湾保村</t>
  </si>
  <si>
    <t>DN300普通8钢加厚钢带管2963米，路面混凝土拆除355m³，土方开挖2133m³，石粉包管2963米，土方回填1244m³，C25路面恢复356m³。φ700检查井加井盖148套，100m³三格式氧化池3个。</t>
  </si>
  <si>
    <t>元谋县物茂乡多竹村巷道硬化建设项目</t>
  </si>
  <si>
    <t>C25砼村巷道硬化长415米，宽4米，DN300砼涵管6米。</t>
  </si>
  <si>
    <t>元谋县物茂乡罗兴上村污水管网建设项目</t>
  </si>
  <si>
    <t>罗兴上村</t>
  </si>
  <si>
    <t>DN300普通8钢加厚钢带管1000米，DN300普通8钢加厚钢带管600米，检查井及井盖80套，Φ110PVC排水塑料塑料管360米，100m³三格式氧化池2个。</t>
  </si>
  <si>
    <t>元谋县物茂乡罗兴村委会罗兴下村民族团结进步示范村创建建设项目</t>
  </si>
  <si>
    <t>DN300普通8钢加厚钢带管975米，检查井加井盖80套，DN110普通8钢加厚钢带排污管1200米，钢筋混凝土沟盖板113米，C25抗渗钢筋混凝土20m³氧化池1个，C25抗渗钢筋混凝土30m³氧化池2个。</t>
  </si>
  <si>
    <t>是</t>
  </si>
  <si>
    <t>元谋县物茂乡大物茂村公厕建设项目</t>
  </si>
  <si>
    <t>新建一座33㎡公厕</t>
  </si>
  <si>
    <t>元谋县物茂乡小物茂村公厕建设项目</t>
  </si>
  <si>
    <t>元谋县物茂乡多竹村公厕建设项目</t>
  </si>
  <si>
    <t>元谋县物茂乡河外村公厕建设项目</t>
  </si>
  <si>
    <t>元谋县老城乡把度易地扶贫搬迁集中安置点道路及边坡稳固提升挡土墙工程（易地扶贫搬迁后扶）</t>
  </si>
  <si>
    <t>把度易地扶贫搬迁集中安置点西北侧边坡挡墙建设及排水管道改造：1、M7.5浆砌石挡墙砌筑92.5m³,总高5m，顶宽0.7m,底宽3m，入土1.5m；Φ630mm螺旋钢管安装60m，填土夯实。2、公路旁挡墙除险加固：M7.5浆砌石挡墙砌筑168m³，长70m，总高2.5m，顶宽0.4m,底宽1.3m，高2.5m，入土0.8m深。</t>
  </si>
  <si>
    <t>新增边坡挡墙（ ≥207立方米 ）；新建螺旋钢管长度（ ≥57米）；项目（工程）验收合格率（≥100%）；消除安置点群众安全隐患（≥95户395人)</t>
  </si>
  <si>
    <t>元谋县老城乡苴那村委会竹林湾村进村路涵洞工程</t>
  </si>
  <si>
    <t>新建竹林湾村过水路面涵洞工程，安装DN1000砼涵管9节，M7.5浆砌石基础12m³（长5m，宽6m，厚0.4m），砌筑M7.5浆砌石隔墙、一字墙、挡墙；C20砼边沟硬化13.8m³；C25混凝土路面硬化长40米。</t>
  </si>
  <si>
    <t>安装涵洞涵管数量（ ≥18米）；新增道路硬化里程（ ≥40米 ）；改善脱贫地区居民出行、运输条件（≥40户/156人)</t>
  </si>
  <si>
    <t>老城乡那能村委会那化村污水沟渠及场地硬化建设项目</t>
  </si>
  <si>
    <t>新建那化村污水收集排放三面光盖板沟渠长202.5米，沟心宽0.3米，深0.3米，沟帮厚0.15米，沟帮沟底浇筑C20混凝土30.38立方米，盖板C25混凝土浇筑立方米，盖板钢筋制安1874.14千克；新建1.7m×2m×1m沉砂池1个，已硬化三面光沟渠盖板制安188.3米；DN300排水涵管安装44米，跨路涵管安装8米，C30砼路面、地面硬化61.68立方米；组合式稳定塘砌筑1个。</t>
  </si>
  <si>
    <t>新建污水收集盖板沟渠长度（ ≥202.5米 ）；新建污水收集入户支管长度（ ≥50米）；脱贫地区受益受益居民（≥71户/376人)； 农村生活污水处理率（≥80%）</t>
  </si>
  <si>
    <t>元谋县老城乡挨小村委会上那蚌村污水收集处理项目</t>
  </si>
  <si>
    <t>新建上那蚌村污水收集工程：架设DN300 HDPE钢带增强管1390.4m，80cm*80cm*120cm检查井18座，入户支管安装DN110UPVC管705m，户用300mm×300mm×500mm砖砌污水沉淀池40个；新建处理量10m3/d厌氧净化池1座。</t>
  </si>
  <si>
    <t>★新建污水收集主管长度（ ≥1390.4米 ）；新建污水收集入户支管长度（ ≥705米）；脱贫地区受益受益居民（≥47户/191人)； 农村生活污水处理率（≥80%）</t>
  </si>
  <si>
    <t>元谋县江边乡金马村污水治理建设项目</t>
  </si>
  <si>
    <t>新建φ700设流槽圆形塑料排水检查井58座；新建330平方米氧化塘2个；架设DN300钢带波纹管2900米；路面破除240立方米（厚0.2米）；C25路面硬化1415米（宽3米×厚0.2米）、634米（宽2米×厚0.15米）；安装盖板（净化池孔/发酵池孔）3个（60cm直径）。</t>
  </si>
  <si>
    <t>架设污水管道2900米，受益群众满意度95%</t>
  </si>
  <si>
    <t>元谋县江边乡大卡莫村污水治理建设项目</t>
  </si>
  <si>
    <t>江边乡大卡莫村</t>
  </si>
  <si>
    <t>新建φ700设流槽圆形塑料排水检查井36座；新建330平方米生物氧化塘1个；架设DN300钢带波纹管1100米；路面破除220立方米（厚0.2米）；路面恢复C20砼道路220立方米；安装盖板（净化池孔/发酵池孔）3个（60cm直径）；水生植物绿化200平方米。</t>
  </si>
  <si>
    <t>架设污水管道1100米，受益群众满意度95%</t>
  </si>
  <si>
    <t>元谋县江边乡阿柱河村污水治理建设项目</t>
  </si>
  <si>
    <t>江边乡阿柱河村</t>
  </si>
  <si>
    <t>新建φ700设流槽圆形塑料排水检查井34座；架设DN300钢带波纹管624米；新建25m³/d一体化MBR污水处理设备1个；管道土方开挖624立方米</t>
  </si>
  <si>
    <t>新建污水处理系统1套，受益群众满意度95%</t>
  </si>
  <si>
    <t>元谋县江边乡启宪村污水管网并网建设项目</t>
  </si>
  <si>
    <t>江边乡启宪村</t>
  </si>
  <si>
    <t>新建φ700设流槽圆形塑料排水检查井18座；架设DN400钢带波纹管700米；路面破除700平方米（厚0.3米）；路面恢复C30砼道路210立方米；管道土方开挖1400立方米；M7.5挡土墙恢复20立方米</t>
  </si>
  <si>
    <t>架设污水管道600米，受益群众满意度95%</t>
  </si>
  <si>
    <t>（40）</t>
  </si>
  <si>
    <t>元谋县元马镇翠峰社区杨柳村污水治理工程</t>
  </si>
  <si>
    <t>DN500双壁波纹管安装1100米、DN300双壁波纹管安装400米，混凝土路面拆除970㎡，挖沟槽土方776m³；c20砼路面恢复970㎡，安装塑料检查井、井圈、井盖75套。</t>
  </si>
  <si>
    <t>2023年3月开工至6月中旬完工，解决208户排污问题</t>
  </si>
  <si>
    <t>（41）</t>
  </si>
  <si>
    <t>元谋县元马镇龙泉社区凤仪村污水治理工程</t>
  </si>
  <si>
    <t>凤仪村</t>
  </si>
  <si>
    <t>DN500双壁波纹管安装600米、DN300双壁波纹管安装300米，混凝土路面拆除570㎡，挖沟槽土方456m³；c20砼路面恢复570㎡，安装塑料检查井、井圈、井盖45套。</t>
  </si>
  <si>
    <t>2023年9月开工至11月中旬完工，解决180户排污问题</t>
  </si>
  <si>
    <t>（42）</t>
  </si>
  <si>
    <t>元谋县元马镇禾阳村委会大乌头禾村污水治理工程</t>
  </si>
  <si>
    <t>大乌头禾</t>
  </si>
  <si>
    <t>DN500双壁波纹管安装900米、DN300双壁波纹管安装1200米，混凝土路面拆除1230㎡，挖沟槽土方984m³；c20砼路面恢复1230㎡，安装塑料检查井、井圈、井盖105套。</t>
  </si>
  <si>
    <t>2023年5月开工至8月中旬完工，解决103户排污问题</t>
  </si>
  <si>
    <t>（43）</t>
  </si>
  <si>
    <t>元谋县元马镇金龙村委会腊甸村污水治理工程</t>
  </si>
  <si>
    <t>腊甸村</t>
  </si>
  <si>
    <t>新建C20砼浇筑排污沟渠1200米，沟帮宽0.2m，沟帮高0.8m，沟心宽0.5m。土方开挖外运1080m³</t>
  </si>
  <si>
    <t>2023年3月开工至6月中旬完工，解决103户排污问题</t>
  </si>
  <si>
    <t>（44）</t>
  </si>
  <si>
    <t>元谋县元马镇清和社区长安村长安村庄综合治理项目</t>
  </si>
  <si>
    <t>长安村</t>
  </si>
  <si>
    <t>DN300双壁波纹管安装500米，混凝土路面拆除350㎡，挖沟槽土方280m³；c20砼路面恢复350㎡，安装塑料检查井、井圈、井盖25套；新建污水收集沉淀池1座。C25混凝土硬化村巷道863㎡，支砌红砖挡土墙26m³</t>
  </si>
  <si>
    <t>2023年8月开工至10月中旬完工，解决35户排污问题</t>
  </si>
  <si>
    <t>（45）</t>
  </si>
  <si>
    <t>元谋县元马镇清和社区小那乌村庄综合治理项目</t>
  </si>
  <si>
    <t>小那乌村</t>
  </si>
  <si>
    <t>DN500双壁波纹管安装322米、DN300双壁波纹管安装640米，混凝土路面拆除642㎡，挖沟槽土方513.6m³；c20砼路面恢复642㎡，安装塑料检查井、井圈、井盖55套;C25混凝土硬化村巷道1263㎡，支砌红砖挡土墙56m³</t>
  </si>
  <si>
    <t>2023年2月开工至5月中旬完工，解决134户排污问题</t>
  </si>
  <si>
    <t>（46）</t>
  </si>
  <si>
    <t>元谋县元马镇清和社区康家村村庄综合治理项目</t>
  </si>
  <si>
    <t>康家村</t>
  </si>
  <si>
    <t>DN500双壁波纹管安装1200米、DN300双壁波纹管安装1800米，混凝土路面拆除2460㎡，挖沟槽土方2220m³；c20砼路面恢复2460㎡，安装塑料检查井、井圈、井盖150套。C25混凝土硬化村巷道2263㎡，支砌红砖挡土墙156m³</t>
  </si>
  <si>
    <t>2023年3月开工至6月中旬完工，解决216户排污问题</t>
  </si>
  <si>
    <t>（47）</t>
  </si>
  <si>
    <t>元谋县元马镇清和社区月龙村村庄综合治理项目</t>
  </si>
  <si>
    <t>月龙村</t>
  </si>
  <si>
    <t>DN500双壁波纹管安装800米、DN300双壁波纹管安装1600米，混凝土路面拆除1920㎡，挖沟槽土方1536m³；c20砼路面恢复1920㎡，安装塑料检查井、井圈、井盖120套。C25混凝土硬化村巷道1263㎡，支砌红砖挡土墙196m³</t>
  </si>
  <si>
    <t>2023年9月开工至12月中旬完工，解决217户排污问题</t>
  </si>
  <si>
    <t>（48）</t>
  </si>
  <si>
    <t>元谋县元马镇摩诃社区丙弄村庄综合治理项目</t>
  </si>
  <si>
    <t>DN500双壁波纹管安装400米、DN200双壁波纹管安装600米，混凝土路面拆除580㎡，挖沟槽土方464m³；c20砼路面恢复580㎡，安装塑料检查井、井圈、井盖50套;C25混凝土硬化村巷道756㎡，支砌红砖挡土墙56m³</t>
  </si>
  <si>
    <t>2023年3月开工至4月中旬完工，解决95户排污问题</t>
  </si>
  <si>
    <t>（49）</t>
  </si>
  <si>
    <t>元谋县元马镇摩诃社区大罗岔村庄综合治理项目</t>
  </si>
  <si>
    <t>大罗岔村</t>
  </si>
  <si>
    <t>DN500双壁波纹管安装610米、DN300双壁波纹管安装1050米，混凝土路面拆除952㎡，挖沟槽土方761.6m³；c20砼路面恢复952㎡，安装塑料检查井、井圈、井盖82套;C25混凝土硬化村巷道756㎡，支砌红砖挡土墙156m³</t>
  </si>
  <si>
    <t>2023年7月开工至9月中旬完工，解决103户排污问题</t>
  </si>
  <si>
    <t>（50）</t>
  </si>
  <si>
    <t>元谋县元马镇丙华村委会湾云村村庄综合治理项目</t>
  </si>
  <si>
    <t>湾云村</t>
  </si>
  <si>
    <t>DN500双壁波纹管安装700米、DN300双壁波纹管安装800米，混凝土路面拆除890㎡，挖沟槽土方712m³；c20砼路面恢复890㎡，安装塑料检查井、井圈、井盖75套。C25混凝土硬化村巷道263㎡，支砌红砖挡土墙56m³</t>
  </si>
  <si>
    <t>2023年2月开工至5月中旬完工，解决107户排污问题</t>
  </si>
  <si>
    <t>（51）</t>
  </si>
  <si>
    <t>元谋县元马镇丙华村委会大丙戌村庄综合治理项目</t>
  </si>
  <si>
    <t>大丙戌村</t>
  </si>
  <si>
    <t>DN500双壁波纹管安装700米、DN300双壁波纹管安装800米，混凝土路面拆除890㎡，挖沟槽土方712m³；c20砼路面恢复890㎡，安装塑料检查井、井圈、井盖75套。C25混凝土硬化村巷道363㎡，支砌红砖挡土墙456m³</t>
  </si>
  <si>
    <t>2023年3月开工至7月中旬完工，解决187户排污问题</t>
  </si>
  <si>
    <t>（52）</t>
  </si>
  <si>
    <t>元谋县元马镇双龙社区七街村（坝塘小村）村庄综合整治项目</t>
  </si>
  <si>
    <t>七街坝塘小村</t>
  </si>
  <si>
    <t>DN300双壁波纹管安装450米、混凝土路面拆除150㎡，挖沟槽土方180m³；c20砼路面恢复150㎡，安装塑料检查井、井圈、井盖5套。</t>
  </si>
  <si>
    <t>2023年9月开工至11月中旬完工，解决71户排污问题</t>
  </si>
  <si>
    <t>（53）</t>
  </si>
  <si>
    <t>元谋县元马镇丙华村委会马大海村庄综合治理项目</t>
  </si>
  <si>
    <t>马大海村</t>
  </si>
  <si>
    <t>DN500双壁波纹管安装720米、DN300双壁波纹管安装500米，混凝土路面拆除890㎡，挖沟槽土方603.2m³；c20砼路面恢复890㎡，安装塑料检查井、井圈、井盖61套。C25混凝土硬化村巷道363㎡，支砌红砖挡土墙456m³。</t>
  </si>
  <si>
    <t>（54）</t>
  </si>
  <si>
    <t>元谋县元马镇甘塘安置点白果村委会挡墙项目（易地扶贫搬迁村后扶项目）</t>
  </si>
  <si>
    <t>甘塘G组团南面</t>
  </si>
  <si>
    <t>M7.5浆砌石支砌挡墙2段：第一段17米（上底宽0.8m,下底宽4.0m,高5.0m）；第二道段12米（上底宽0.8m,下底宽2.0m,高3.0m）；土方开挖回填夯压550m³；160PE塑管排水管制安40米，稳定塘及护栏修复1件。</t>
  </si>
  <si>
    <t>2023年5月开工至8月中旬完工。</t>
  </si>
  <si>
    <t>（55）</t>
  </si>
  <si>
    <t>元谋县元马镇甘塘安置点百果村委会生产用地挡墙项目（易地扶贫搬迁村后扶项目）</t>
  </si>
  <si>
    <t>甘塘E、F组团西面</t>
  </si>
  <si>
    <t>M7.5浆砌石支砌挡墙3段：第一段20米（上底宽0.8m,下底宽4.0m,高5.0m）；第二道段12米（0.8m,下底宽3.0m,高4.0m）；第三道段18米（上底宽0.8m,下底宽2.50m,高3.0m）；土方开挖回填夯压400m³；安装钢带双壁波纹管3道共83米；支砌浆砌石集水沟6m。</t>
  </si>
  <si>
    <t>（56）</t>
  </si>
  <si>
    <t>元谋县姜驿乡水平石村委会小海子村农村生活污水治理项目</t>
  </si>
  <si>
    <t>姜驿乡水平石村委会小海子村</t>
  </si>
  <si>
    <t>新建水平石村委会小海子村农村生活污水治理安装排污管网1490米，污水处理池2个，排污检查井14个，村内排水沟修复236米。</t>
  </si>
  <si>
    <t>（57）</t>
  </si>
  <si>
    <t>元谋县姜驿乡水平石村委会大村农村生活污水治理项目</t>
  </si>
  <si>
    <t>姜驿乡水平石村委会大村</t>
  </si>
  <si>
    <t>新建水平石村委会大村农村生活污水治理安装排污管网7029米，污水处理池4个 ，村内排水沟修复1920米。</t>
  </si>
  <si>
    <t>（58）</t>
  </si>
  <si>
    <t>元谋县姜驿乡贡茶村委会新海村民族团结进步示范村建设项目（新海村农村生活污水治理项目）</t>
  </si>
  <si>
    <t>贡茶村委会新海村</t>
  </si>
  <si>
    <t>架设村内排污主管道,DN600波纹排污管3655m，主管道基础土方开挖长3655m宽0.4m深0.5m，架设分户排污主管道DN300波纹排污管7900m，主管道基础土方开挖长7900m宽0.2m深0.3m，新建30m3污水收集处理氧化池6个，规格（长3.5米*宽3.5米*高2.5米）村内小坝周边排水沟盖板修复50米100块，规格（0.8m*0.5m*0.1m）。民族特色村安装民族特色太阳能路灯20盏，巷道路面C20砼硬化191.8米。</t>
  </si>
  <si>
    <t>（59）</t>
  </si>
  <si>
    <t>元谋县凉山乡2023年冷水箐村委会冷水箐村民族团结示范村建设项目</t>
  </si>
  <si>
    <t>栽种100亩华山松；民族文化墙体彩绘455㎡，太阳能路灯18盏，民族文化长廊255㎡，铸牢中华民族共同体意识氛围营造展板18块，青石地砖155㎡</t>
  </si>
  <si>
    <t>（60）</t>
  </si>
  <si>
    <t>元谋县凉山乡2023年财政衔接推进乡村振兴补助资金把大水井（行政村）村污水处理项目</t>
  </si>
  <si>
    <t>安装排水PVCφ110管3440米，安装污水处理池24个（壁厚≥7mm），新建污水处理池1个，新建新建砼检修井2座</t>
  </si>
  <si>
    <t>（61）</t>
  </si>
  <si>
    <t>元谋县凉山乡2023年财政衔接推进乡村振兴补助资金把冷水箐村（行政村）污水处理项目</t>
  </si>
  <si>
    <t>安装排水PVCφ110管2560米，安装污水处理池20个（壁厚≥7mm），新建污水处理池1个</t>
  </si>
  <si>
    <t>（62）</t>
  </si>
  <si>
    <t>元谋县凉山乡2023年财政衔接推进乡村振兴补助资金那迪村（行政村）污水处理项目</t>
  </si>
  <si>
    <t>安装排水PVCφ110管4150米，安装污水处理池32个（壁厚≥7mm），新建污水处理池1个</t>
  </si>
  <si>
    <t>（63）</t>
  </si>
  <si>
    <t>元谋县凉山乡2023年财政衔接推进乡村振兴补助资金把世者村（行政村）污水处理项目</t>
  </si>
  <si>
    <t>安装排水PVCφ110管3840米，安装污水处理池28个（壁厚≥7mm），新建污水处理池1个</t>
  </si>
  <si>
    <t>（64）</t>
  </si>
  <si>
    <t>元谋县新华乡华丰村委会浪巴铺村人居环境项目建设工程</t>
  </si>
  <si>
    <t>新华乡华丰村委会浪巴铺村小组</t>
  </si>
  <si>
    <t>主管污水管网铺设安装DN300波纹管1240米;支管污水管网铺设安装DN110波纹管1184米；路面恢复硬化245.76立方米；土石方开挖及建设沉砂池；新建45m³化粪池2个，新建150m³化粪池2个</t>
  </si>
  <si>
    <t>（65）</t>
  </si>
  <si>
    <t>元谋县新华乡华丰村委会小村人居环境项目建设工程</t>
  </si>
  <si>
    <t>主管污水管网铺设安装DN300波纹管891米;支管污水管网铺设安装DN110波纹管771米；路面恢复硬化173.4立方米；土石方开挖及建设沉砂池；新建45m³化粪池1个，新建150m³化粪池2个</t>
  </si>
  <si>
    <t>（66）</t>
  </si>
  <si>
    <t>元谋县新华乡华丰村委会站马田人居环境项目建设工程</t>
  </si>
  <si>
    <t>新华乡华丰村委会站马田村小组</t>
  </si>
  <si>
    <t>主管污水管网铺设安装DN300波纹管680米;支管污水管网铺设安装DN110波纹管650米；路面恢复硬化134.8立方米；土石方开挖及建设沉砂池；新建45m³化粪池3个</t>
  </si>
  <si>
    <t>（67）</t>
  </si>
  <si>
    <t>元谋县新华乡大河边村委会大河边村污水治理项目建设工程</t>
  </si>
  <si>
    <t>主管污水管网铺设安装DN300波纹管880米;支管污水管网铺设安装DN110波纹管460米；路面恢复硬化159.2立方米；土石方开挖及建设沉砂池；新建45m³化粪池1个，新建150m³化粪池1个</t>
  </si>
  <si>
    <t>（68）</t>
  </si>
  <si>
    <t>元谋县新华乡大河边村委会仲家村污水治理项目建设工程</t>
  </si>
  <si>
    <t>污水管网安装DN110波纹管645米；新建45m³化粪池2个</t>
  </si>
  <si>
    <t>（69）</t>
  </si>
  <si>
    <t>元谋县新华乡新平村委会四保村人居环境项目建设工程</t>
  </si>
  <si>
    <t>新华乡新平村委会四保村小组</t>
  </si>
  <si>
    <t>污水管网开挖埋设DN300波纹管500m，DN110波纹管900m；路面恢复硬化878立方米；土石方开挖及建设沉砂池；建设150m³化粪池1个</t>
  </si>
  <si>
    <t>（70）</t>
  </si>
  <si>
    <t>元谋县新华乡新平村委会团坝村人居环境项目建设工程</t>
  </si>
  <si>
    <t>新华乡新平村委会团坝村小组</t>
  </si>
  <si>
    <t>主管污水管网铺设安装DN300波纹管2000米;支管污水管网铺设安装DN110波纹管1606米；路面恢复硬化384.24立方米；土石方开挖及建设沉砂池；新建45m³化粪池2个，新建150m³化粪池2个</t>
  </si>
  <si>
    <t>（71）</t>
  </si>
  <si>
    <t>元谋县新华乡新平村委会平地村人居环境项目建设工程</t>
  </si>
  <si>
    <t>新华乡新平村委会平地村小组</t>
  </si>
  <si>
    <t>主管污水管网铺设安装DN300波纹管1100米;支管污水管网铺设安装DN110波纹管900米；路面恢复硬化212立方米；土石方开挖及建设沉砂池；新建45m³化粪池1个，新建150m³化粪池2个</t>
  </si>
  <si>
    <t>（72）</t>
  </si>
  <si>
    <t>元谋县新华乡新平村委会河尾村人居环境项目建设工程</t>
  </si>
  <si>
    <t>新华乡新平村委会河尾村小组</t>
  </si>
  <si>
    <t>主管污水管网铺设安装DN300波纹管1800米;支管污水管网铺设安装DN110波纹管1200米；路面恢复硬化336立方米；土石方开挖及建设沉砂池；新建45m³化粪池1个，新建150m³化粪池2个</t>
  </si>
  <si>
    <t>（73）</t>
  </si>
  <si>
    <t>元谋县新华乡新平村委会空连村人居环境项目建设工程</t>
  </si>
  <si>
    <t>新华乡新平村委会空连村小组</t>
  </si>
  <si>
    <t>主管污水管网铺设安装DN300波纹管350米;支管污水管网铺设安装DN110波纹管150米；路面恢复硬化86立方米；土石方开挖及建设沉砂池；新建45m³化粪池2个，新建16m³化粪池1个</t>
  </si>
  <si>
    <t>（74）</t>
  </si>
  <si>
    <t>元谋县新华乡新华村委会班庄村人居环境项目建设工程</t>
  </si>
  <si>
    <t>主管污水管网铺设安装DN300波纹管1811米;支管污水管网铺设安装DN110波纹管1760米；路面恢复硬化610立方米；碎石垫层403.8立方米；路面硬化403.8立方米；土石方开挖及建设沉砂池；新建45m³化粪池1个，新建60m³化粪池1个，新建150m³化粪池2个</t>
  </si>
  <si>
    <t>（75）</t>
  </si>
  <si>
    <t>元谋县新华乡新华村委会庙下村人居环境项目建设工程</t>
  </si>
  <si>
    <t>新华乡新华村委会庙下村小组</t>
  </si>
  <si>
    <t>主管污水管网铺设安装DN300波纹管1000米;支管污水管网铺设安装DN110波纹管300米；路面恢复硬化132立方米；土石方开挖及建设沉砂池；新建45m³化粪池1个，新建150m³化粪池1个</t>
  </si>
  <si>
    <t>（76）</t>
  </si>
  <si>
    <t>元谋县新华乡新华村委会庙上村人居环境项目建设工程</t>
  </si>
  <si>
    <t>新华乡新华村委会庙上村小组</t>
  </si>
  <si>
    <t>主管污水管网铺设安装DN300波纹管880米;支管污水管网铺设安装DN110波纹管1650米；路面恢复硬化206.8立方米；土石方开挖及建设沉砂池；新建45m³化粪池2个，新建150m³化粪池1个</t>
  </si>
  <si>
    <t>（77）</t>
  </si>
  <si>
    <t>元谋县新华乡新华村委会上柏村人居环境项目建设工程</t>
  </si>
  <si>
    <t>新华乡新华村委会上柏村小组</t>
  </si>
  <si>
    <t>主管污水管网铺设安装DN300波纹管1174米;支管污水管网铺设安装DN110波纹管1623米；路面恢复硬化252.76立方米；土石方开挖及建设沉砂池；新建45m³化粪池3个，新建150m³化粪池1个</t>
  </si>
  <si>
    <t>（78）</t>
  </si>
  <si>
    <t>元谋县新华乡大河边村委会西河村人居环境项目建设工程</t>
  </si>
  <si>
    <t>新华乡新华村委会西河村小组</t>
  </si>
  <si>
    <t>主管污水管网铺设安装DN300波纹管802米;支管污水管网铺设安装DN110波纹管300米；路面恢复硬化140.32立方米；土石方开挖及建设沉砂池；新建45m³化粪池2个</t>
  </si>
  <si>
    <t>（79）</t>
  </si>
  <si>
    <t>元谋县新华乡大河边村委会烂泥田村人居环境项目建设工程</t>
  </si>
  <si>
    <t>新华乡新华村委会烂泥田村小组</t>
  </si>
  <si>
    <t>主管污水管网铺设安装DN300波纹管926米;支管污水管网铺设安装DN110波纹管556米；路面恢复硬化170.4立方米；土石方开挖及建设沉砂池；新建45m³化粪池2个，新建150m³化粪池2个</t>
  </si>
  <si>
    <t>（80）</t>
  </si>
  <si>
    <t>元谋县新华乡大河边村委会自立村人居环境项目建设工程</t>
  </si>
  <si>
    <t>新华乡新华村委会自立村小组</t>
  </si>
  <si>
    <t>主管污水管网铺设安装DN300波纹管416米;支管污水管网铺设安装DN110波纹管249米；路面恢复硬化76.52立方米；土石方开挖及建设沉砂池；新建45m³化粪池2个</t>
  </si>
  <si>
    <t>（81）</t>
  </si>
  <si>
    <t>元谋县新华乡华丰村委会凹不果村人居环境项目建设工程</t>
  </si>
  <si>
    <t>新华乡华丰村委会凹不果村小组</t>
  </si>
  <si>
    <t>主管污水管网铺设安装DN300波纹管1000米;支管污水管网铺设安装DN110波纹管349米；路面恢复硬化173.96立方米；土石方开挖及建设沉砂池；新建45m³化粪池2个，新建150m³化粪池1个</t>
  </si>
  <si>
    <t>（82）</t>
  </si>
  <si>
    <t>老城乡公路梁子村污水处理稳定塘建设工程</t>
  </si>
  <si>
    <t>新建容量200m³组合式稳定塘1个，设置表面层区、兼氧反应区、厌氧反应区，安装进水、出水HDPE钢带波纹管270米，护栏安装60米</t>
  </si>
  <si>
    <t>新建污水处理稳定塘≥200立方米；新建污水收集管道长度≥270米；脱贫地区受益受益居民（≥71户/376人)； 农村生活污水处理率（≥80%）</t>
  </si>
  <si>
    <t>（83）</t>
  </si>
  <si>
    <t>老城乡库南村委会上库南村污水收集处理工程</t>
  </si>
  <si>
    <t>新建上库南村污水收集DN250钢丝网骨架pe管732米，80cm*80cm*120cm检查井12个，DN110UPVC入户支管372米，30cm×30cm×50cm砖砌污水沉淀池31座，新建10m³/d厌氧净化池1座；新建村内主巷道硬化长650米，宽3.5米，C30混凝土硬化厚0.2米；支巷道硬化长310米，宽2.5米，C30混凝土硬化厚0.15米。</t>
  </si>
  <si>
    <t>新建污水收集盖板沟渠长度（ ≥732米 ）；新建污水收集入户支管长度（ ≥372米）；脱贫地区受益受益居民（≥31户/146人)； 农村生活污水处理率（≥80%）</t>
  </si>
  <si>
    <t>十一、村公共服务</t>
  </si>
  <si>
    <t>（一）规划保留的村小学改造</t>
  </si>
  <si>
    <t>（二）村卫生室标准化建设</t>
  </si>
  <si>
    <t>（三）村幼儿园建设</t>
  </si>
  <si>
    <t>（四）村级文化活动广场</t>
  </si>
  <si>
    <t>老城乡波亨村委会六初郎村活动场地硬化及红白理事会建设工程</t>
  </si>
  <si>
    <t>新建六初郎村活动室后方及左侧除险挡墙砌筑16.75m³，活动场地硬化1135㎡，硬化砼浇筑202.25m³；新建90㎡砌体彩钢瓦结构红白理事会用房1栋。</t>
  </si>
  <si>
    <t>新建挡墙砌筑（≥16.75立方米）；新建场地硬化面积（≥1135平方米）；新建红白理事用房面积≥90平方米；项目（工程）验收合格率（≥100%）；新增和改善灌溉面积（≥300亩）</t>
  </si>
  <si>
    <t>十二、项目管理费</t>
  </si>
  <si>
    <t>（一）项目管理费</t>
  </si>
  <si>
    <t>元谋县2023年脱贫村村庄规划编制费用</t>
  </si>
  <si>
    <t>元谋县自然资源局</t>
  </si>
  <si>
    <t>雷弄村委会、丙间村委会、挨小村委会、波亨村委会、库南村委会、老者格村委会、苴那村委、华丰村委会、大河边村委会、新昌村委会、班果村委会、凹鲊村委会、芝麻村委会、半箐村委会、糯拉鲊村委会、贡茶村委会、大树村委会、那迪村委会、冷水箐村委会19个脱贫村村庄规划补助费用，每个村10万元，</t>
  </si>
  <si>
    <t>备注：</t>
  </si>
  <si>
    <t>1.一般项目名称采用某某县市＋某某地点＋某某建设项目的模式来拟定，如元谋县元马镇星火社区红坡村田间路硬化项目，元谋县元马镇乡村公益岗位补助项目。</t>
  </si>
  <si>
    <t>2.绩效目标一般含有产出指标（数量指标、质量指标、时效指标、成本指标）、效益指标（经济效益指标、社会效益指标、可持续影响指标）、满意度指标（服务对象满意度）等。</t>
  </si>
  <si>
    <t>3.产业发展配套设施建设项目归入产业项目其他类别；新入学大学生交通费及生活费补助项目、大学毕业生稳定就业考试报名费补助项目归入教育扶贫其他教育扶贫类别；36种大病就医途中交通食宿补助项目归入健康扶贫接受大病（地方病）救治类别；村巷道硬化、农村人饮工程分别</t>
  </si>
  <si>
    <t>归入生活条件改善入户路改造和解决安全饮水类别；桥梁、排水、灌溉、公共厕所、生活垃圾和污水处理、垃圾清运等小型公益性基础设归入村基础设施其他类别；省外务工往返交通补助、省外务工劳务补助、疫情中、高风险地区就业稳岗务工补助项目归入就业扶贫外出务工补助类别。</t>
  </si>
  <si>
    <t>4.少数民族特色村寨整村规划建设，集中连片民族村寨整体规划建设，特色民居修缮保护、文旅融合发展的民族特色文化产业、必要的村容村貌整治等项目按具体建设内容分别归类。</t>
  </si>
  <si>
    <t>5.村庄规划编制归入项目管理费用类别。</t>
  </si>
</sst>
</file>

<file path=xl/styles.xml><?xml version="1.0" encoding="utf-8"?>
<styleSheet xmlns="http://schemas.openxmlformats.org/spreadsheetml/2006/main">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00_);[Red]\(0.0000\)"/>
    <numFmt numFmtId="179" formatCode="0.000_ "/>
    <numFmt numFmtId="180" formatCode="0.0000_ "/>
    <numFmt numFmtId="181" formatCode="yyyy&quot;年&quot;m&quot;月&quot;d&quot;日&quot;;@"/>
    <numFmt numFmtId="182" formatCode="yyyy&quot;年&quot;m&quot;月&quot;;@"/>
    <numFmt numFmtId="183" formatCode="0.0_ "/>
    <numFmt numFmtId="184" formatCode="0.00_);[Red]\(0.00\)"/>
    <numFmt numFmtId="185" formatCode="0.00;[Red]0.00"/>
  </numFmts>
  <fonts count="49">
    <font>
      <sz val="11"/>
      <color theme="1"/>
      <name val="宋体"/>
      <charset val="134"/>
      <scheme val="minor"/>
    </font>
    <font>
      <b/>
      <sz val="20"/>
      <name val="宋体"/>
      <charset val="134"/>
      <scheme val="minor"/>
    </font>
    <font>
      <sz val="14"/>
      <name val="宋体"/>
      <charset val="134"/>
      <scheme val="minor"/>
    </font>
    <font>
      <b/>
      <sz val="14"/>
      <name val="宋体"/>
      <charset val="134"/>
      <scheme val="minor"/>
    </font>
    <font>
      <b/>
      <sz val="14"/>
      <name val="仿宋_GB2312"/>
      <charset val="134"/>
    </font>
    <font>
      <sz val="11"/>
      <name val="宋体"/>
      <charset val="134"/>
      <scheme val="minor"/>
    </font>
    <font>
      <b/>
      <sz val="28"/>
      <name val="方正小标宋简体"/>
      <charset val="134"/>
    </font>
    <font>
      <sz val="14"/>
      <name val="仿宋_GB2312"/>
      <charset val="134"/>
    </font>
    <font>
      <b/>
      <sz val="12"/>
      <name val="宋体"/>
      <charset val="134"/>
      <scheme val="minor"/>
    </font>
    <font>
      <sz val="14"/>
      <name val="宋体"/>
      <charset val="134"/>
    </font>
    <font>
      <sz val="12"/>
      <name val="宋体"/>
      <charset val="134"/>
      <scheme val="minor"/>
    </font>
    <font>
      <sz val="16"/>
      <name val="宋体"/>
      <charset val="134"/>
    </font>
    <font>
      <sz val="14"/>
      <color theme="1"/>
      <name val="宋体"/>
      <charset val="134"/>
    </font>
    <font>
      <sz val="16"/>
      <name val="仿宋_GB2312"/>
      <charset val="134"/>
    </font>
    <font>
      <b/>
      <sz val="14"/>
      <color indexed="8"/>
      <name val="方正仿宋_GBK"/>
      <charset val="134"/>
    </font>
    <font>
      <sz val="12"/>
      <name val="宋体"/>
      <charset val="134"/>
    </font>
    <font>
      <sz val="10"/>
      <name val="宋体"/>
      <charset val="134"/>
    </font>
    <font>
      <b/>
      <sz val="14"/>
      <name val="宋体"/>
      <charset val="134"/>
    </font>
    <font>
      <sz val="16"/>
      <color theme="1"/>
      <name val="仿宋_GB2312"/>
      <charset val="134"/>
    </font>
    <font>
      <b/>
      <sz val="11"/>
      <color theme="1"/>
      <name val="宋体"/>
      <charset val="134"/>
      <scheme val="minor"/>
    </font>
    <font>
      <b/>
      <sz val="11"/>
      <name val="宋体"/>
      <charset val="134"/>
      <scheme val="minor"/>
    </font>
    <font>
      <sz val="14"/>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63"/>
      <name val="宋体"/>
      <charset val="134"/>
    </font>
    <font>
      <b/>
      <sz val="14"/>
      <color rgb="FFFF0000"/>
      <name val="仿宋_GB2312"/>
      <charset val="134"/>
    </font>
    <font>
      <b/>
      <sz val="12"/>
      <color rgb="FFFF0000"/>
      <name val="宋体"/>
      <charset val="134"/>
      <scheme val="minor"/>
    </font>
    <font>
      <sz val="14"/>
      <color rgb="FFFF0000"/>
      <name val="仿宋_GB2312"/>
      <charset val="134"/>
    </font>
    <font>
      <vertAlign val="superscript"/>
      <sz val="14"/>
      <name val="宋体"/>
      <charset val="134"/>
    </font>
    <font>
      <sz val="14"/>
      <color rgb="FFFF0000"/>
      <name val="宋体"/>
      <charset val="134"/>
    </font>
    <font>
      <sz val="14"/>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lignment vertical="center"/>
    </xf>
    <xf numFmtId="0" fontId="27" fillId="0" borderId="0" applyNumberFormat="0" applyFill="0" applyBorder="0" applyAlignment="0" applyProtection="0">
      <alignment vertical="center"/>
    </xf>
    <xf numFmtId="0" fontId="0" fillId="7" borderId="8" applyNumberFormat="0" applyFont="0" applyAlignment="0" applyProtection="0">
      <alignment vertical="center"/>
    </xf>
    <xf numFmtId="0" fontId="25" fillId="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3" fillId="0" borderId="9" applyNumberFormat="0" applyFill="0" applyAlignment="0" applyProtection="0">
      <alignment vertical="center"/>
    </xf>
    <xf numFmtId="0" fontId="25" fillId="9" borderId="0" applyNumberFormat="0" applyBorder="0" applyAlignment="0" applyProtection="0">
      <alignment vertical="center"/>
    </xf>
    <xf numFmtId="0" fontId="28" fillId="0" borderId="10" applyNumberFormat="0" applyFill="0" applyAlignment="0" applyProtection="0">
      <alignment vertical="center"/>
    </xf>
    <xf numFmtId="0" fontId="25" fillId="10" borderId="0" applyNumberFormat="0" applyBorder="0" applyAlignment="0" applyProtection="0">
      <alignment vertical="center"/>
    </xf>
    <xf numFmtId="0" fontId="34" fillId="11" borderId="11" applyNumberFormat="0" applyAlignment="0" applyProtection="0">
      <alignment vertical="center"/>
    </xf>
    <xf numFmtId="0" fontId="35" fillId="11" borderId="7" applyNumberFormat="0" applyAlignment="0" applyProtection="0">
      <alignment vertical="center"/>
    </xf>
    <xf numFmtId="0" fontId="36" fillId="12" borderId="12"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7" fillId="0" borderId="13" applyNumberFormat="0" applyFill="0" applyAlignment="0" applyProtection="0">
      <alignment vertical="center"/>
    </xf>
    <xf numFmtId="0" fontId="38" fillId="0" borderId="14"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41" fillId="0" borderId="0"/>
    <xf numFmtId="0" fontId="22" fillId="31" borderId="0" applyNumberFormat="0" applyBorder="0" applyAlignment="0" applyProtection="0">
      <alignment vertical="center"/>
    </xf>
    <xf numFmtId="0" fontId="25" fillId="32" borderId="0" applyNumberFormat="0" applyBorder="0" applyAlignment="0" applyProtection="0">
      <alignment vertical="center"/>
    </xf>
    <xf numFmtId="0" fontId="42" fillId="0" borderId="0">
      <alignment vertical="center"/>
    </xf>
  </cellStyleXfs>
  <cellXfs count="17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Fill="1">
      <alignment vertical="center"/>
    </xf>
    <xf numFmtId="0" fontId="0" fillId="0" borderId="0" xfId="0" applyFill="1">
      <alignment vertical="center"/>
    </xf>
    <xf numFmtId="0" fontId="5" fillId="0" borderId="0" xfId="0" applyFont="1" applyFill="1" applyAlignment="1">
      <alignment vertical="center"/>
    </xf>
    <xf numFmtId="0" fontId="5" fillId="0" borderId="0" xfId="0" applyFont="1" applyFill="1" applyAlignment="1">
      <alignment vertical="center"/>
    </xf>
    <xf numFmtId="176" fontId="5" fillId="0" borderId="0" xfId="0" applyNumberFormat="1" applyFont="1" applyFill="1" applyAlignment="1">
      <alignment horizontal="center" vertical="center"/>
    </xf>
    <xf numFmtId="177" fontId="5"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9" fillId="0" borderId="1" xfId="0" applyFont="1" applyFill="1" applyBorder="1" applyAlignment="1">
      <alignment vertical="center" wrapText="1"/>
    </xf>
    <xf numFmtId="176" fontId="11" fillId="0" borderId="1" xfId="0" applyNumberFormat="1" applyFont="1" applyFill="1" applyBorder="1" applyAlignment="1">
      <alignment horizontal="center" vertical="center" wrapText="1"/>
    </xf>
    <xf numFmtId="0" fontId="9" fillId="0" borderId="4"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176" fontId="9" fillId="0" borderId="4"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180" fontId="9" fillId="0" borderId="1" xfId="0" applyNumberFormat="1" applyFont="1" applyFill="1" applyBorder="1" applyAlignment="1">
      <alignment horizontal="center" vertical="center"/>
    </xf>
    <xf numFmtId="0" fontId="13" fillId="0" borderId="0" xfId="0" applyFont="1" applyFill="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181"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left" vertical="center" wrapText="1"/>
    </xf>
    <xf numFmtId="177"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181" fontId="15" fillId="0" borderId="1" xfId="0" applyNumberFormat="1" applyFont="1" applyFill="1" applyBorder="1" applyAlignment="1">
      <alignment horizontal="center" vertical="center" wrapText="1"/>
    </xf>
    <xf numFmtId="0" fontId="9" fillId="0" borderId="0" xfId="0" applyFont="1" applyFill="1" applyAlignment="1">
      <alignment horizontal="left" vertical="center" wrapText="1"/>
    </xf>
    <xf numFmtId="57" fontId="9" fillId="0" borderId="4"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180" fontId="9" fillId="0" borderId="1" xfId="0" applyNumberFormat="1" applyFont="1" applyFill="1" applyBorder="1" applyAlignment="1">
      <alignment horizontal="center" vertical="center" wrapText="1"/>
    </xf>
    <xf numFmtId="177" fontId="7" fillId="0" borderId="0" xfId="0" applyNumberFormat="1" applyFont="1" applyFill="1" applyBorder="1" applyAlignment="1">
      <alignment horizontal="left" vertical="center"/>
    </xf>
    <xf numFmtId="177" fontId="7" fillId="0" borderId="0"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1" xfId="8" applyNumberFormat="1" applyFont="1" applyFill="1" applyBorder="1" applyAlignment="1" applyProtection="1">
      <alignment horizontal="center" vertical="center" wrapText="1"/>
    </xf>
    <xf numFmtId="177" fontId="9" fillId="0" borderId="1"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wrapText="1"/>
    </xf>
    <xf numFmtId="0" fontId="17" fillId="0" borderId="1" xfId="0" applyFont="1" applyFill="1" applyBorder="1" applyAlignment="1">
      <alignment vertical="center" wrapText="1"/>
    </xf>
    <xf numFmtId="0" fontId="9"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8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left" vertical="center" wrapText="1"/>
    </xf>
    <xf numFmtId="180"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xf>
    <xf numFmtId="176" fontId="13" fillId="0" borderId="1" xfId="0" applyNumberFormat="1" applyFont="1" applyFill="1" applyBorder="1" applyAlignment="1">
      <alignment horizontal="left" vertical="center" wrapText="1"/>
    </xf>
    <xf numFmtId="176" fontId="13"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0" fillId="0" borderId="1" xfId="0" applyFill="1" applyBorder="1">
      <alignment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0" fillId="0" borderId="1" xfId="0" applyFill="1" applyBorder="1">
      <alignment vertical="center"/>
    </xf>
    <xf numFmtId="176" fontId="5" fillId="0" borderId="1" xfId="0" applyNumberFormat="1" applyFont="1" applyFill="1" applyBorder="1" applyAlignment="1">
      <alignment horizontal="center" vertical="center"/>
    </xf>
    <xf numFmtId="176" fontId="2" fillId="0" borderId="1" xfId="0" applyNumberFormat="1" applyFont="1" applyFill="1" applyBorder="1" applyAlignment="1">
      <alignment horizontal="left" vertical="center"/>
    </xf>
    <xf numFmtId="0" fontId="9" fillId="0" borderId="1" xfId="0" applyFont="1" applyFill="1" applyBorder="1" applyAlignment="1">
      <alignment vertical="center" wrapText="1"/>
    </xf>
    <xf numFmtId="49" fontId="9" fillId="0" borderId="1" xfId="0" applyNumberFormat="1" applyFont="1" applyFill="1" applyBorder="1" applyAlignment="1">
      <alignment horizontal="left" vertical="center" wrapText="1"/>
    </xf>
    <xf numFmtId="0" fontId="12" fillId="0" borderId="1" xfId="0" applyFont="1" applyFill="1" applyBorder="1">
      <alignment vertical="center"/>
    </xf>
    <xf numFmtId="0" fontId="12" fillId="0" borderId="1" xfId="0" applyFont="1" applyFill="1" applyBorder="1" applyAlignment="1">
      <alignment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83" fontId="9"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83"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19" fillId="0" borderId="1" xfId="0" applyFont="1" applyFill="1" applyBorder="1" applyAlignment="1">
      <alignment vertical="center" wrapText="1"/>
    </xf>
    <xf numFmtId="0" fontId="19"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vertical="center" wrapText="1"/>
    </xf>
    <xf numFmtId="0" fontId="9" fillId="0" borderId="1" xfId="0" applyFont="1" applyFill="1" applyBorder="1" applyAlignment="1">
      <alignment vertical="center"/>
    </xf>
    <xf numFmtId="179" fontId="9" fillId="0" borderId="1" xfId="0" applyNumberFormat="1" applyFont="1" applyFill="1" applyBorder="1" applyAlignment="1">
      <alignment horizontal="center" vertical="center"/>
    </xf>
    <xf numFmtId="0" fontId="9" fillId="0" borderId="3" xfId="0" applyFont="1" applyFill="1" applyBorder="1" applyAlignment="1">
      <alignment horizontal="left" vertical="center" wrapText="1"/>
    </xf>
    <xf numFmtId="180" fontId="9" fillId="0" borderId="3" xfId="0" applyNumberFormat="1" applyFont="1" applyFill="1" applyBorder="1" applyAlignment="1">
      <alignment horizontal="center" vertical="center"/>
    </xf>
    <xf numFmtId="180" fontId="9" fillId="0" borderId="3" xfId="0" applyNumberFormat="1" applyFont="1" applyFill="1" applyBorder="1" applyAlignment="1">
      <alignment horizontal="center" vertical="center" wrapText="1"/>
    </xf>
    <xf numFmtId="176" fontId="9" fillId="0" borderId="3" xfId="0" applyNumberFormat="1" applyFont="1" applyFill="1" applyBorder="1" applyAlignment="1">
      <alignment horizontal="left" vertical="center" wrapText="1"/>
    </xf>
    <xf numFmtId="179" fontId="9"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xf>
    <xf numFmtId="184" fontId="9"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12" fillId="0" borderId="1" xfId="0" applyFont="1" applyFill="1" applyBorder="1" applyAlignment="1">
      <alignment horizontal="center" vertical="center"/>
    </xf>
    <xf numFmtId="179" fontId="1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85" fontId="9" fillId="0" borderId="1"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xf>
    <xf numFmtId="185" fontId="9" fillId="0" borderId="1" xfId="0" applyNumberFormat="1" applyFont="1" applyFill="1" applyBorder="1" applyAlignment="1">
      <alignment horizontal="center" vertical="center"/>
    </xf>
    <xf numFmtId="57" fontId="2"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xf>
    <xf numFmtId="176" fontId="15" fillId="0" borderId="1" xfId="0" applyNumberFormat="1" applyFont="1" applyFill="1" applyBorder="1" applyAlignment="1">
      <alignment horizontal="left" vertical="center" wrapText="1"/>
    </xf>
    <xf numFmtId="177" fontId="2" fillId="0" borderId="4" xfId="0" applyNumberFormat="1" applyFont="1" applyFill="1" applyBorder="1" applyAlignment="1">
      <alignment horizontal="center" vertical="center"/>
    </xf>
    <xf numFmtId="0" fontId="9" fillId="0" borderId="4" xfId="0" applyFont="1" applyFill="1" applyBorder="1" applyAlignment="1">
      <alignment horizontal="justify" vertical="center" wrapText="1"/>
    </xf>
    <xf numFmtId="0" fontId="7" fillId="0" borderId="1" xfId="0" applyFont="1" applyFill="1" applyBorder="1" applyAlignment="1">
      <alignment horizontal="center" vertical="center" wrapText="1"/>
    </xf>
    <xf numFmtId="178" fontId="9" fillId="0" borderId="1" xfId="0" applyNumberFormat="1" applyFont="1" applyFill="1" applyBorder="1" applyAlignment="1">
      <alignment horizontal="left" vertical="center" wrapText="1"/>
    </xf>
    <xf numFmtId="176" fontId="15" fillId="0" borderId="1" xfId="0" applyNumberFormat="1" applyFont="1" applyFill="1" applyBorder="1" applyAlignment="1">
      <alignment horizontal="center" vertical="center" wrapText="1"/>
    </xf>
    <xf numFmtId="180" fontId="9" fillId="0" borderId="3" xfId="0" applyNumberFormat="1"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177" fontId="9" fillId="0" borderId="4"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8" fillId="0" borderId="0" xfId="0" applyFont="1" applyFill="1" applyAlignment="1">
      <alignment vertical="center"/>
    </xf>
    <xf numFmtId="176" fontId="8" fillId="0" borderId="0" xfId="0" applyNumberFormat="1" applyFont="1" applyFill="1" applyAlignment="1">
      <alignment horizontal="left" vertical="center"/>
    </xf>
    <xf numFmtId="176" fontId="8" fillId="0" borderId="0" xfId="0" applyNumberFormat="1" applyFont="1" applyFill="1" applyAlignment="1">
      <alignment horizontal="center" vertical="center"/>
    </xf>
    <xf numFmtId="177" fontId="5" fillId="0" borderId="1" xfId="0" applyNumberFormat="1" applyFont="1" applyFill="1" applyBorder="1" applyAlignment="1">
      <alignment horizontal="center" vertical="center"/>
    </xf>
    <xf numFmtId="177" fontId="5" fillId="0" borderId="0" xfId="0" applyNumberFormat="1" applyFont="1" applyFill="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0 4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7 6" xfId="48"/>
    <cellStyle name="40% - 强调文字颜色 6" xfId="49" builtinId="51"/>
    <cellStyle name="60% - 强调文字颜色 6" xfId="50" builtinId="52"/>
    <cellStyle name="常规 2"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329"/>
  <sheetViews>
    <sheetView tabSelected="1" zoomScale="62" zoomScaleNormal="62" workbookViewId="0">
      <pane ySplit="5" topLeftCell="A6" activePane="bottomLeft" state="frozen"/>
      <selection/>
      <selection pane="bottomLeft" activeCell="O8" sqref="O8"/>
    </sheetView>
  </sheetViews>
  <sheetFormatPr defaultColWidth="9" defaultRowHeight="13.5"/>
  <cols>
    <col min="1" max="1" width="8.00833333333333" style="10" customWidth="1"/>
    <col min="2" max="2" width="25.3833333333333" style="11" customWidth="1"/>
    <col min="3" max="3" width="10.0666666666667" style="11" customWidth="1"/>
    <col min="4" max="5" width="9" style="10"/>
    <col min="6" max="6" width="28.4083333333333" style="10" customWidth="1"/>
    <col min="7" max="7" width="50.4" style="11" customWidth="1"/>
    <col min="8" max="8" width="16.2333333333333" style="11" customWidth="1"/>
    <col min="9" max="9" width="14.2583333333333" style="11" customWidth="1"/>
    <col min="10" max="10" width="13.1416666666667" style="11" customWidth="1"/>
    <col min="11" max="11" width="12.6583333333333" style="11" customWidth="1"/>
    <col min="12" max="12" width="12.3333333333333" style="11" customWidth="1"/>
    <col min="13" max="13" width="16.4083333333333" style="11" customWidth="1"/>
    <col min="14" max="14" width="16.0083333333333" style="11" customWidth="1"/>
    <col min="15" max="15" width="18.3416666666667" style="11" customWidth="1"/>
    <col min="16" max="16" width="10.7416666666667" style="11" customWidth="1"/>
    <col min="17" max="17" width="11.8416666666667" style="11" customWidth="1"/>
    <col min="18" max="18" width="9.575" style="12" customWidth="1"/>
    <col min="19" max="19" width="8.44166666666667" style="12" customWidth="1"/>
    <col min="20" max="20" width="8.275" style="12" customWidth="1"/>
    <col min="21" max="21" width="10.9333333333333" style="12" customWidth="1"/>
    <col min="22" max="22" width="11.4833333333333" style="12" customWidth="1"/>
    <col min="23" max="26" width="9.09166666666667" style="12" customWidth="1"/>
    <col min="27" max="16384" width="9" style="10"/>
  </cols>
  <sheetData>
    <row r="1" s="1" customFormat="1" ht="33.95" customHeight="1" spans="1:27">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2" customFormat="1" ht="24" customHeight="1" spans="1:27">
      <c r="A2" s="14" t="s">
        <v>1</v>
      </c>
      <c r="B2" s="14"/>
      <c r="C2" s="14"/>
      <c r="D2" s="15"/>
      <c r="E2" s="15"/>
      <c r="F2" s="15"/>
      <c r="G2" s="14"/>
      <c r="H2" s="14"/>
      <c r="I2" s="14"/>
      <c r="J2" s="14"/>
      <c r="K2" s="14"/>
      <c r="L2" s="14"/>
      <c r="M2" s="14"/>
      <c r="N2" s="14"/>
      <c r="O2" s="55" t="s">
        <v>2</v>
      </c>
      <c r="P2" s="55"/>
      <c r="Q2" s="55"/>
      <c r="R2" s="81"/>
      <c r="S2" s="81"/>
      <c r="T2" s="81"/>
      <c r="U2" s="82"/>
      <c r="V2" s="82"/>
      <c r="W2" s="82"/>
      <c r="X2" s="82"/>
      <c r="Y2" s="82"/>
      <c r="Z2" s="82"/>
      <c r="AA2" s="15"/>
    </row>
    <row r="3" s="3" customFormat="1" ht="34" customHeight="1" spans="1:27">
      <c r="A3" s="16" t="s">
        <v>3</v>
      </c>
      <c r="B3" s="16" t="s">
        <v>4</v>
      </c>
      <c r="C3" s="17" t="s">
        <v>5</v>
      </c>
      <c r="D3" s="16" t="s">
        <v>6</v>
      </c>
      <c r="E3" s="16" t="s">
        <v>7</v>
      </c>
      <c r="F3" s="18" t="s">
        <v>8</v>
      </c>
      <c r="G3" s="19" t="s">
        <v>9</v>
      </c>
      <c r="H3" s="20" t="s">
        <v>10</v>
      </c>
      <c r="I3" s="56" t="s">
        <v>11</v>
      </c>
      <c r="J3" s="57"/>
      <c r="K3" s="57"/>
      <c r="L3" s="58"/>
      <c r="M3" s="16" t="s">
        <v>12</v>
      </c>
      <c r="N3" s="16"/>
      <c r="O3" s="59" t="s">
        <v>13</v>
      </c>
      <c r="P3" s="59" t="s">
        <v>14</v>
      </c>
      <c r="Q3" s="59"/>
      <c r="R3" s="83" t="s">
        <v>15</v>
      </c>
      <c r="S3" s="84"/>
      <c r="T3" s="84"/>
      <c r="U3" s="84"/>
      <c r="V3" s="84"/>
      <c r="W3" s="84"/>
      <c r="X3" s="84"/>
      <c r="Y3" s="84"/>
      <c r="Z3" s="91"/>
      <c r="AA3" s="16" t="s">
        <v>16</v>
      </c>
    </row>
    <row r="4" s="3" customFormat="1" ht="75" customHeight="1" spans="1:27">
      <c r="A4" s="16"/>
      <c r="B4" s="16"/>
      <c r="C4" s="17"/>
      <c r="D4" s="16"/>
      <c r="E4" s="16"/>
      <c r="F4" s="21"/>
      <c r="G4" s="19"/>
      <c r="H4" s="20"/>
      <c r="I4" s="16" t="s">
        <v>17</v>
      </c>
      <c r="J4" s="16" t="s">
        <v>18</v>
      </c>
      <c r="K4" s="16" t="s">
        <v>19</v>
      </c>
      <c r="L4" s="16" t="s">
        <v>20</v>
      </c>
      <c r="M4" s="16" t="s">
        <v>21</v>
      </c>
      <c r="N4" s="16" t="s">
        <v>22</v>
      </c>
      <c r="O4" s="59"/>
      <c r="P4" s="59" t="s">
        <v>23</v>
      </c>
      <c r="Q4" s="59" t="s">
        <v>24</v>
      </c>
      <c r="R4" s="85" t="s">
        <v>25</v>
      </c>
      <c r="S4" s="85" t="s">
        <v>26</v>
      </c>
      <c r="T4" s="85" t="s">
        <v>27</v>
      </c>
      <c r="U4" s="85" t="s">
        <v>28</v>
      </c>
      <c r="V4" s="85" t="s">
        <v>29</v>
      </c>
      <c r="W4" s="85" t="s">
        <v>30</v>
      </c>
      <c r="X4" s="85" t="s">
        <v>31</v>
      </c>
      <c r="Y4" s="85" t="s">
        <v>32</v>
      </c>
      <c r="Z4" s="85" t="s">
        <v>33</v>
      </c>
      <c r="AA4" s="16"/>
    </row>
    <row r="5" s="4" customFormat="1" ht="63" customHeight="1" spans="1:27">
      <c r="A5" s="22"/>
      <c r="B5" s="23" t="s">
        <v>34</v>
      </c>
      <c r="C5" s="23"/>
      <c r="D5" s="22"/>
      <c r="E5" s="22"/>
      <c r="F5" s="22"/>
      <c r="G5" s="24"/>
      <c r="H5" s="24">
        <f>H6+H74+H87+H91+H103+H117+H120+H133+H160+H171+H309+H319</f>
        <v>28060.8392</v>
      </c>
      <c r="I5" s="24">
        <f>I6+I74+I87+I91+I103+I117+I120+I133+I160+I171+I309+I319</f>
        <v>21196.3029</v>
      </c>
      <c r="J5" s="24">
        <f>J6+J74+J87+J91+J103+J117+J120+J133+J160+J171+J309+J319</f>
        <v>66.805</v>
      </c>
      <c r="K5" s="24">
        <f t="shared" ref="K5:Z5" si="0">K6+K74+K87+K91+K103+K117+K120+K133+K160+K171+K309+K319</f>
        <v>1201</v>
      </c>
      <c r="L5" s="24">
        <f t="shared" si="0"/>
        <v>5596.7313</v>
      </c>
      <c r="M5" s="24"/>
      <c r="N5" s="24"/>
      <c r="O5" s="24"/>
      <c r="P5" s="60">
        <f t="shared" si="0"/>
        <v>70485</v>
      </c>
      <c r="Q5" s="60">
        <f t="shared" si="0"/>
        <v>242705</v>
      </c>
      <c r="R5" s="86">
        <f t="shared" si="0"/>
        <v>296</v>
      </c>
      <c r="S5" s="86">
        <f t="shared" si="0"/>
        <v>315</v>
      </c>
      <c r="T5" s="86">
        <f t="shared" si="0"/>
        <v>967</v>
      </c>
      <c r="U5" s="86">
        <f t="shared" si="0"/>
        <v>51077</v>
      </c>
      <c r="V5" s="86">
        <f t="shared" si="0"/>
        <v>178336</v>
      </c>
      <c r="W5" s="86">
        <f t="shared" si="0"/>
        <v>19181</v>
      </c>
      <c r="X5" s="86">
        <f t="shared" si="0"/>
        <v>48597</v>
      </c>
      <c r="Y5" s="86">
        <f t="shared" si="0"/>
        <v>1271</v>
      </c>
      <c r="Z5" s="86">
        <f t="shared" si="0"/>
        <v>3612</v>
      </c>
      <c r="AA5" s="92"/>
    </row>
    <row r="6" s="5" customFormat="1" ht="30" customHeight="1" spans="1:27">
      <c r="A6" s="25">
        <v>1</v>
      </c>
      <c r="B6" s="26" t="s">
        <v>35</v>
      </c>
      <c r="C6" s="26"/>
      <c r="D6" s="25"/>
      <c r="E6" s="25"/>
      <c r="F6" s="25"/>
      <c r="G6" s="27"/>
      <c r="H6" s="28">
        <f>H7+H23+H27+H31+H33</f>
        <v>17461.7518</v>
      </c>
      <c r="I6" s="28">
        <f>I7+I23+I27+I31+I33</f>
        <v>11314.4218</v>
      </c>
      <c r="J6" s="28">
        <f>J7+J23+J27+J31+J33</f>
        <v>60.74</v>
      </c>
      <c r="K6" s="28">
        <f t="shared" ref="K6:Z6" si="1">K7+K23+K27+K31+K33</f>
        <v>1201</v>
      </c>
      <c r="L6" s="28">
        <f t="shared" si="1"/>
        <v>4885.59</v>
      </c>
      <c r="M6" s="28"/>
      <c r="N6" s="28"/>
      <c r="O6" s="28"/>
      <c r="P6" s="61">
        <f t="shared" si="1"/>
        <v>39461</v>
      </c>
      <c r="Q6" s="61">
        <f t="shared" si="1"/>
        <v>145480</v>
      </c>
      <c r="R6" s="25">
        <f t="shared" si="1"/>
        <v>87</v>
      </c>
      <c r="S6" s="25">
        <f t="shared" si="1"/>
        <v>120</v>
      </c>
      <c r="T6" s="25">
        <f t="shared" si="1"/>
        <v>474</v>
      </c>
      <c r="U6" s="25">
        <f t="shared" si="1"/>
        <v>31054</v>
      </c>
      <c r="V6" s="25">
        <f t="shared" si="1"/>
        <v>113927</v>
      </c>
      <c r="W6" s="25">
        <f t="shared" si="1"/>
        <v>11012</v>
      </c>
      <c r="X6" s="25">
        <f t="shared" si="1"/>
        <v>23609</v>
      </c>
      <c r="Y6" s="25">
        <f t="shared" si="1"/>
        <v>564</v>
      </c>
      <c r="Z6" s="25">
        <f t="shared" si="1"/>
        <v>1784</v>
      </c>
      <c r="AA6" s="93"/>
    </row>
    <row r="7" s="5" customFormat="1" ht="30" customHeight="1" spans="1:27">
      <c r="A7" s="25">
        <v>2</v>
      </c>
      <c r="B7" s="29" t="s">
        <v>36</v>
      </c>
      <c r="C7" s="29"/>
      <c r="D7" s="25"/>
      <c r="E7" s="25"/>
      <c r="F7" s="25"/>
      <c r="G7" s="27"/>
      <c r="H7" s="28">
        <f>SUM(H8:H22)</f>
        <v>9934.48</v>
      </c>
      <c r="I7" s="28">
        <f>SUM(I8:I22)</f>
        <v>5855.48</v>
      </c>
      <c r="J7" s="28">
        <f>SUM(J8:J22)</f>
        <v>0</v>
      </c>
      <c r="K7" s="28">
        <f t="shared" ref="K7:Z7" si="2">SUM(K8:K22)</f>
        <v>1201</v>
      </c>
      <c r="L7" s="28">
        <f t="shared" si="2"/>
        <v>2878</v>
      </c>
      <c r="M7" s="28"/>
      <c r="N7" s="28"/>
      <c r="O7" s="28"/>
      <c r="P7" s="61">
        <f t="shared" si="2"/>
        <v>18738</v>
      </c>
      <c r="Q7" s="61">
        <f t="shared" si="2"/>
        <v>70898</v>
      </c>
      <c r="R7" s="25">
        <f t="shared" si="2"/>
        <v>32</v>
      </c>
      <c r="S7" s="25">
        <f t="shared" si="2"/>
        <v>30</v>
      </c>
      <c r="T7" s="25">
        <f t="shared" si="2"/>
        <v>246</v>
      </c>
      <c r="U7" s="25">
        <f t="shared" si="2"/>
        <v>17016</v>
      </c>
      <c r="V7" s="25">
        <f t="shared" si="2"/>
        <v>64343</v>
      </c>
      <c r="W7" s="25">
        <f t="shared" si="2"/>
        <v>5595</v>
      </c>
      <c r="X7" s="25">
        <f t="shared" si="2"/>
        <v>7351</v>
      </c>
      <c r="Y7" s="25">
        <f t="shared" si="2"/>
        <v>244</v>
      </c>
      <c r="Z7" s="25">
        <f t="shared" si="2"/>
        <v>759</v>
      </c>
      <c r="AA7" s="93"/>
    </row>
    <row r="8" s="5" customFormat="1" ht="172" customHeight="1" spans="1:27">
      <c r="A8" s="30" t="s">
        <v>37</v>
      </c>
      <c r="B8" s="31" t="s">
        <v>38</v>
      </c>
      <c r="C8" s="32" t="s">
        <v>39</v>
      </c>
      <c r="D8" s="31" t="s">
        <v>40</v>
      </c>
      <c r="E8" s="32" t="s">
        <v>41</v>
      </c>
      <c r="F8" s="32" t="s">
        <v>42</v>
      </c>
      <c r="G8" s="31" t="s">
        <v>43</v>
      </c>
      <c r="H8" s="33">
        <v>122.76</v>
      </c>
      <c r="I8" s="33">
        <v>122.76</v>
      </c>
      <c r="J8" s="33"/>
      <c r="K8" s="33"/>
      <c r="L8" s="33"/>
      <c r="M8" s="62">
        <v>44927</v>
      </c>
      <c r="N8" s="62">
        <v>45078</v>
      </c>
      <c r="O8" s="63" t="s">
        <v>44</v>
      </c>
      <c r="P8" s="64">
        <v>235</v>
      </c>
      <c r="Q8" s="64">
        <v>904</v>
      </c>
      <c r="R8" s="32">
        <v>1</v>
      </c>
      <c r="S8" s="32">
        <v>0</v>
      </c>
      <c r="T8" s="32">
        <v>3</v>
      </c>
      <c r="U8" s="64">
        <v>235</v>
      </c>
      <c r="V8" s="64">
        <v>904</v>
      </c>
      <c r="W8" s="32">
        <v>33</v>
      </c>
      <c r="X8" s="32">
        <v>106</v>
      </c>
      <c r="Y8" s="32">
        <v>4</v>
      </c>
      <c r="Z8" s="32">
        <v>13</v>
      </c>
      <c r="AA8" s="93" t="s">
        <v>45</v>
      </c>
    </row>
    <row r="9" s="5" customFormat="1" ht="84" customHeight="1" spans="1:27">
      <c r="A9" s="30" t="s">
        <v>46</v>
      </c>
      <c r="B9" s="34" t="s">
        <v>47</v>
      </c>
      <c r="C9" s="35" t="s">
        <v>39</v>
      </c>
      <c r="D9" s="35" t="s">
        <v>48</v>
      </c>
      <c r="E9" s="35" t="s">
        <v>49</v>
      </c>
      <c r="F9" s="36" t="s">
        <v>42</v>
      </c>
      <c r="G9" s="34" t="s">
        <v>50</v>
      </c>
      <c r="H9" s="37">
        <v>95.1</v>
      </c>
      <c r="I9" s="37">
        <v>77.1</v>
      </c>
      <c r="J9" s="37"/>
      <c r="K9" s="37"/>
      <c r="L9" s="37">
        <f>H9-I9</f>
        <v>18</v>
      </c>
      <c r="M9" s="65" t="s">
        <v>51</v>
      </c>
      <c r="N9" s="65" t="s">
        <v>52</v>
      </c>
      <c r="O9" s="37" t="s">
        <v>53</v>
      </c>
      <c r="P9" s="66">
        <v>1032</v>
      </c>
      <c r="Q9" s="66">
        <v>4155</v>
      </c>
      <c r="R9" s="66">
        <v>1</v>
      </c>
      <c r="S9" s="66">
        <v>1</v>
      </c>
      <c r="T9" s="66">
        <v>10</v>
      </c>
      <c r="U9" s="66">
        <v>98</v>
      </c>
      <c r="V9" s="66">
        <v>311</v>
      </c>
      <c r="W9" s="66">
        <v>83</v>
      </c>
      <c r="X9" s="66">
        <v>280</v>
      </c>
      <c r="Y9" s="66">
        <v>15</v>
      </c>
      <c r="Z9" s="66">
        <v>51</v>
      </c>
      <c r="AA9" s="93" t="s">
        <v>54</v>
      </c>
    </row>
    <row r="10" s="5" customFormat="1" ht="176" customHeight="1" spans="1:27">
      <c r="A10" s="30" t="s">
        <v>55</v>
      </c>
      <c r="B10" s="34" t="s">
        <v>56</v>
      </c>
      <c r="C10" s="35" t="s">
        <v>39</v>
      </c>
      <c r="D10" s="35" t="s">
        <v>57</v>
      </c>
      <c r="E10" s="35" t="s">
        <v>58</v>
      </c>
      <c r="F10" s="36" t="s">
        <v>58</v>
      </c>
      <c r="G10" s="34" t="s">
        <v>59</v>
      </c>
      <c r="H10" s="37">
        <v>3120</v>
      </c>
      <c r="I10" s="37">
        <v>260</v>
      </c>
      <c r="J10" s="37"/>
      <c r="K10" s="37"/>
      <c r="L10" s="37">
        <v>2860</v>
      </c>
      <c r="M10" s="65" t="s">
        <v>51</v>
      </c>
      <c r="N10" s="67">
        <v>45200</v>
      </c>
      <c r="O10" s="37" t="s">
        <v>60</v>
      </c>
      <c r="P10" s="66"/>
      <c r="Q10" s="66"/>
      <c r="R10" s="66"/>
      <c r="S10" s="66"/>
      <c r="T10" s="66"/>
      <c r="U10" s="66"/>
      <c r="V10" s="66"/>
      <c r="W10" s="66"/>
      <c r="X10" s="66"/>
      <c r="Y10" s="66"/>
      <c r="Z10" s="66"/>
      <c r="AA10" s="93" t="s">
        <v>57</v>
      </c>
    </row>
    <row r="11" s="5" customFormat="1" ht="409" customHeight="1" spans="1:27">
      <c r="A11" s="30" t="s">
        <v>61</v>
      </c>
      <c r="B11" s="34" t="s">
        <v>62</v>
      </c>
      <c r="C11" s="35" t="s">
        <v>39</v>
      </c>
      <c r="D11" s="35" t="s">
        <v>63</v>
      </c>
      <c r="E11" s="35" t="s">
        <v>64</v>
      </c>
      <c r="F11" s="32" t="s">
        <v>64</v>
      </c>
      <c r="G11" s="34" t="s">
        <v>65</v>
      </c>
      <c r="H11" s="37">
        <v>1201</v>
      </c>
      <c r="I11" s="37"/>
      <c r="J11" s="37"/>
      <c r="K11" s="37">
        <v>1201</v>
      </c>
      <c r="L11" s="37"/>
      <c r="M11" s="65" t="s">
        <v>51</v>
      </c>
      <c r="N11" s="67">
        <v>45261</v>
      </c>
      <c r="O11" s="37" t="s">
        <v>66</v>
      </c>
      <c r="P11" s="66">
        <v>7074</v>
      </c>
      <c r="Q11" s="66">
        <v>24504</v>
      </c>
      <c r="R11" s="66">
        <v>6</v>
      </c>
      <c r="S11" s="66">
        <v>6</v>
      </c>
      <c r="T11" s="66"/>
      <c r="U11" s="66">
        <v>7074</v>
      </c>
      <c r="V11" s="66">
        <v>24504</v>
      </c>
      <c r="W11" s="66">
        <v>3847</v>
      </c>
      <c r="X11" s="66">
        <v>1346</v>
      </c>
      <c r="Y11" s="66"/>
      <c r="Z11" s="66"/>
      <c r="AA11" s="93" t="s">
        <v>57</v>
      </c>
    </row>
    <row r="12" s="5" customFormat="1" ht="201" customHeight="1" spans="1:27">
      <c r="A12" s="30" t="s">
        <v>67</v>
      </c>
      <c r="B12" s="31" t="s">
        <v>68</v>
      </c>
      <c r="C12" s="31" t="s">
        <v>39</v>
      </c>
      <c r="D12" s="31" t="s">
        <v>57</v>
      </c>
      <c r="E12" s="31" t="s">
        <v>41</v>
      </c>
      <c r="F12" s="32" t="s">
        <v>42</v>
      </c>
      <c r="G12" s="31" t="s">
        <v>69</v>
      </c>
      <c r="H12" s="38">
        <v>400</v>
      </c>
      <c r="I12" s="38">
        <v>400</v>
      </c>
      <c r="J12" s="33"/>
      <c r="K12" s="33"/>
      <c r="L12" s="33"/>
      <c r="M12" s="62">
        <v>45078</v>
      </c>
      <c r="N12" s="67">
        <v>45200</v>
      </c>
      <c r="O12" s="33" t="s">
        <v>70</v>
      </c>
      <c r="P12" s="68">
        <v>162</v>
      </c>
      <c r="Q12" s="64">
        <v>528</v>
      </c>
      <c r="R12" s="64">
        <v>1</v>
      </c>
      <c r="S12" s="64">
        <v>1</v>
      </c>
      <c r="T12" s="64">
        <v>6</v>
      </c>
      <c r="U12" s="68">
        <v>162</v>
      </c>
      <c r="V12" s="64">
        <v>528</v>
      </c>
      <c r="W12" s="64">
        <v>17</v>
      </c>
      <c r="X12" s="64">
        <v>38</v>
      </c>
      <c r="Y12" s="64"/>
      <c r="Z12" s="64"/>
      <c r="AA12" s="94" t="s">
        <v>45</v>
      </c>
    </row>
    <row r="13" s="5" customFormat="1" ht="202" customHeight="1" spans="1:27">
      <c r="A13" s="30" t="s">
        <v>71</v>
      </c>
      <c r="B13" s="39" t="s">
        <v>72</v>
      </c>
      <c r="C13" s="40" t="s">
        <v>39</v>
      </c>
      <c r="D13" s="40" t="s">
        <v>57</v>
      </c>
      <c r="E13" s="40" t="s">
        <v>73</v>
      </c>
      <c r="F13" s="40" t="s">
        <v>74</v>
      </c>
      <c r="G13" s="39" t="s">
        <v>75</v>
      </c>
      <c r="H13" s="41">
        <v>386.6</v>
      </c>
      <c r="I13" s="41">
        <v>386.6</v>
      </c>
      <c r="J13" s="41"/>
      <c r="K13" s="41"/>
      <c r="L13" s="41"/>
      <c r="M13" s="67">
        <v>45078</v>
      </c>
      <c r="N13" s="67">
        <v>45200</v>
      </c>
      <c r="O13" s="69" t="s">
        <v>76</v>
      </c>
      <c r="P13" s="70">
        <v>207</v>
      </c>
      <c r="Q13" s="70">
        <v>786</v>
      </c>
      <c r="R13" s="70">
        <v>1</v>
      </c>
      <c r="S13" s="87">
        <v>1</v>
      </c>
      <c r="T13" s="70">
        <v>7</v>
      </c>
      <c r="U13" s="70">
        <v>20</v>
      </c>
      <c r="V13" s="70">
        <v>106</v>
      </c>
      <c r="W13" s="87">
        <v>9</v>
      </c>
      <c r="X13" s="87">
        <v>28</v>
      </c>
      <c r="Y13" s="40"/>
      <c r="Z13" s="40"/>
      <c r="AA13" s="94" t="s">
        <v>77</v>
      </c>
    </row>
    <row r="14" s="5" customFormat="1" ht="309" customHeight="1" spans="1:27">
      <c r="A14" s="30" t="s">
        <v>78</v>
      </c>
      <c r="B14" s="39" t="s">
        <v>79</v>
      </c>
      <c r="C14" s="40" t="s">
        <v>39</v>
      </c>
      <c r="D14" s="40" t="s">
        <v>57</v>
      </c>
      <c r="E14" s="40" t="s">
        <v>73</v>
      </c>
      <c r="F14" s="40" t="s">
        <v>74</v>
      </c>
      <c r="G14" s="42" t="s">
        <v>80</v>
      </c>
      <c r="H14" s="41">
        <v>889.6</v>
      </c>
      <c r="I14" s="41">
        <v>889.6</v>
      </c>
      <c r="J14" s="41"/>
      <c r="K14" s="41"/>
      <c r="L14" s="41"/>
      <c r="M14" s="67">
        <v>45078</v>
      </c>
      <c r="N14" s="67">
        <v>45200</v>
      </c>
      <c r="O14" s="69" t="s">
        <v>81</v>
      </c>
      <c r="P14" s="70">
        <v>674</v>
      </c>
      <c r="Q14" s="70">
        <v>2026</v>
      </c>
      <c r="R14" s="70">
        <v>1</v>
      </c>
      <c r="S14" s="87">
        <v>1</v>
      </c>
      <c r="T14" s="70">
        <v>1</v>
      </c>
      <c r="U14" s="70">
        <v>158</v>
      </c>
      <c r="V14" s="70">
        <v>626</v>
      </c>
      <c r="W14" s="87">
        <v>40</v>
      </c>
      <c r="X14" s="87">
        <v>132</v>
      </c>
      <c r="Y14" s="40"/>
      <c r="Z14" s="40"/>
      <c r="AA14" s="94"/>
    </row>
    <row r="15" s="5" customFormat="1" ht="222" customHeight="1" spans="1:27">
      <c r="A15" s="30" t="s">
        <v>82</v>
      </c>
      <c r="B15" s="39" t="s">
        <v>83</v>
      </c>
      <c r="C15" s="40" t="s">
        <v>39</v>
      </c>
      <c r="D15" s="40" t="s">
        <v>57</v>
      </c>
      <c r="E15" s="40" t="s">
        <v>73</v>
      </c>
      <c r="F15" s="40" t="s">
        <v>74</v>
      </c>
      <c r="G15" s="39" t="s">
        <v>84</v>
      </c>
      <c r="H15" s="41">
        <v>368</v>
      </c>
      <c r="I15" s="41">
        <v>368</v>
      </c>
      <c r="J15" s="41"/>
      <c r="K15" s="41"/>
      <c r="L15" s="41"/>
      <c r="M15" s="67">
        <v>45078</v>
      </c>
      <c r="N15" s="67">
        <v>45200</v>
      </c>
      <c r="O15" s="69" t="s">
        <v>85</v>
      </c>
      <c r="P15" s="70">
        <v>129</v>
      </c>
      <c r="Q15" s="70">
        <v>516</v>
      </c>
      <c r="R15" s="70">
        <v>1</v>
      </c>
      <c r="S15" s="87">
        <v>1</v>
      </c>
      <c r="T15" s="70">
        <v>11</v>
      </c>
      <c r="U15" s="70">
        <v>44</v>
      </c>
      <c r="V15" s="70">
        <v>185</v>
      </c>
      <c r="W15" s="87">
        <v>17</v>
      </c>
      <c r="X15" s="87">
        <v>66</v>
      </c>
      <c r="Y15" s="40"/>
      <c r="Z15" s="40"/>
      <c r="AA15" s="94"/>
    </row>
    <row r="16" s="5" customFormat="1" ht="74" customHeight="1" spans="1:27">
      <c r="A16" s="30" t="s">
        <v>86</v>
      </c>
      <c r="B16" s="31" t="s">
        <v>87</v>
      </c>
      <c r="C16" s="31" t="s">
        <v>39</v>
      </c>
      <c r="D16" s="31" t="s">
        <v>88</v>
      </c>
      <c r="E16" s="31" t="s">
        <v>89</v>
      </c>
      <c r="F16" s="32" t="s">
        <v>42</v>
      </c>
      <c r="G16" s="31" t="s">
        <v>90</v>
      </c>
      <c r="H16" s="32">
        <v>393.3</v>
      </c>
      <c r="I16" s="32">
        <v>393.3</v>
      </c>
      <c r="J16" s="32"/>
      <c r="K16" s="32"/>
      <c r="L16" s="32"/>
      <c r="M16" s="32">
        <v>2023.03</v>
      </c>
      <c r="N16" s="33">
        <v>2023.1</v>
      </c>
      <c r="O16" s="32"/>
      <c r="P16" s="32">
        <v>198</v>
      </c>
      <c r="Q16" s="32">
        <v>762</v>
      </c>
      <c r="R16" s="32">
        <v>1</v>
      </c>
      <c r="S16" s="32">
        <v>0</v>
      </c>
      <c r="T16" s="32">
        <v>1</v>
      </c>
      <c r="U16" s="32">
        <v>198</v>
      </c>
      <c r="V16" s="32">
        <v>762</v>
      </c>
      <c r="W16" s="32">
        <v>4</v>
      </c>
      <c r="X16" s="32">
        <v>8</v>
      </c>
      <c r="Y16" s="32">
        <v>3</v>
      </c>
      <c r="Z16" s="32">
        <v>9</v>
      </c>
      <c r="AA16" s="94" t="s">
        <v>91</v>
      </c>
    </row>
    <row r="17" s="5" customFormat="1" ht="244" customHeight="1" spans="1:27">
      <c r="A17" s="30" t="s">
        <v>92</v>
      </c>
      <c r="B17" s="43" t="s">
        <v>93</v>
      </c>
      <c r="C17" s="43" t="s">
        <v>39</v>
      </c>
      <c r="D17" s="35" t="s">
        <v>94</v>
      </c>
      <c r="E17" s="35" t="s">
        <v>95</v>
      </c>
      <c r="F17" s="35" t="s">
        <v>74</v>
      </c>
      <c r="G17" s="34" t="s">
        <v>96</v>
      </c>
      <c r="H17" s="37">
        <v>680.61</v>
      </c>
      <c r="I17" s="37">
        <v>680.61</v>
      </c>
      <c r="J17" s="37"/>
      <c r="K17" s="37"/>
      <c r="L17" s="37"/>
      <c r="M17" s="71">
        <v>44958</v>
      </c>
      <c r="N17" s="71">
        <v>45108</v>
      </c>
      <c r="O17" s="37"/>
      <c r="P17" s="37">
        <v>48</v>
      </c>
      <c r="Q17" s="37">
        <v>146</v>
      </c>
      <c r="R17" s="35">
        <v>1</v>
      </c>
      <c r="S17" s="35">
        <v>1</v>
      </c>
      <c r="T17" s="35"/>
      <c r="U17" s="35">
        <v>48</v>
      </c>
      <c r="V17" s="35">
        <v>146</v>
      </c>
      <c r="W17" s="35">
        <v>5</v>
      </c>
      <c r="X17" s="35">
        <v>21</v>
      </c>
      <c r="Y17" s="35">
        <v>4</v>
      </c>
      <c r="Z17" s="35">
        <v>18</v>
      </c>
      <c r="AA17" s="94" t="s">
        <v>97</v>
      </c>
    </row>
    <row r="18" s="5" customFormat="1" ht="176" customHeight="1" spans="1:27">
      <c r="A18" s="30" t="s">
        <v>98</v>
      </c>
      <c r="B18" s="39" t="s">
        <v>99</v>
      </c>
      <c r="C18" s="40" t="s">
        <v>39</v>
      </c>
      <c r="D18" s="40" t="s">
        <v>57</v>
      </c>
      <c r="E18" s="40" t="s">
        <v>100</v>
      </c>
      <c r="F18" s="40" t="s">
        <v>42</v>
      </c>
      <c r="G18" s="39" t="s">
        <v>101</v>
      </c>
      <c r="H18" s="41">
        <v>623.51</v>
      </c>
      <c r="I18" s="41">
        <v>623.51</v>
      </c>
      <c r="J18" s="41"/>
      <c r="K18" s="41"/>
      <c r="L18" s="41"/>
      <c r="M18" s="67">
        <v>45078</v>
      </c>
      <c r="N18" s="67">
        <v>45200</v>
      </c>
      <c r="O18" s="69" t="s">
        <v>102</v>
      </c>
      <c r="P18" s="70">
        <v>100</v>
      </c>
      <c r="Q18" s="70">
        <v>400</v>
      </c>
      <c r="R18" s="70">
        <v>1</v>
      </c>
      <c r="S18" s="87">
        <v>1</v>
      </c>
      <c r="T18" s="70">
        <v>1</v>
      </c>
      <c r="U18" s="70">
        <v>100</v>
      </c>
      <c r="V18" s="70">
        <v>100</v>
      </c>
      <c r="W18" s="87">
        <v>28</v>
      </c>
      <c r="X18" s="87">
        <v>112</v>
      </c>
      <c r="Y18" s="64"/>
      <c r="Z18" s="64"/>
      <c r="AA18" s="94" t="s">
        <v>103</v>
      </c>
    </row>
    <row r="19" s="5" customFormat="1" ht="176" customHeight="1" spans="1:27">
      <c r="A19" s="30" t="s">
        <v>104</v>
      </c>
      <c r="B19" s="39" t="s">
        <v>105</v>
      </c>
      <c r="C19" s="40" t="s">
        <v>39</v>
      </c>
      <c r="D19" s="40" t="s">
        <v>106</v>
      </c>
      <c r="E19" s="40" t="s">
        <v>107</v>
      </c>
      <c r="F19" s="40" t="s">
        <v>42</v>
      </c>
      <c r="G19" s="39" t="s">
        <v>108</v>
      </c>
      <c r="H19" s="41">
        <v>260</v>
      </c>
      <c r="I19" s="41">
        <v>260</v>
      </c>
      <c r="J19" s="41"/>
      <c r="K19" s="41"/>
      <c r="L19" s="41"/>
      <c r="M19" s="67" t="s">
        <v>109</v>
      </c>
      <c r="N19" s="67" t="s">
        <v>110</v>
      </c>
      <c r="O19" s="69" t="s">
        <v>111</v>
      </c>
      <c r="P19" s="70">
        <v>363</v>
      </c>
      <c r="Q19" s="70">
        <v>1405</v>
      </c>
      <c r="R19" s="70">
        <v>1</v>
      </c>
      <c r="S19" s="87">
        <v>1</v>
      </c>
      <c r="T19" s="70">
        <v>6</v>
      </c>
      <c r="U19" s="70">
        <v>363</v>
      </c>
      <c r="V19" s="70">
        <v>1405</v>
      </c>
      <c r="W19" s="87">
        <v>64</v>
      </c>
      <c r="X19" s="87">
        <v>224</v>
      </c>
      <c r="Y19" s="64">
        <v>14</v>
      </c>
      <c r="Z19" s="64">
        <v>38</v>
      </c>
      <c r="AA19" s="94" t="s">
        <v>106</v>
      </c>
    </row>
    <row r="20" s="5" customFormat="1" ht="176" customHeight="1" spans="1:27">
      <c r="A20" s="30" t="s">
        <v>112</v>
      </c>
      <c r="B20" s="39" t="s">
        <v>113</v>
      </c>
      <c r="C20" s="40" t="s">
        <v>39</v>
      </c>
      <c r="D20" s="40" t="s">
        <v>106</v>
      </c>
      <c r="E20" s="40" t="s">
        <v>107</v>
      </c>
      <c r="F20" s="40" t="s">
        <v>42</v>
      </c>
      <c r="G20" s="39" t="s">
        <v>114</v>
      </c>
      <c r="H20" s="41">
        <v>677</v>
      </c>
      <c r="I20" s="41">
        <v>677</v>
      </c>
      <c r="J20" s="41"/>
      <c r="K20" s="41"/>
      <c r="L20" s="41"/>
      <c r="M20" s="67" t="s">
        <v>109</v>
      </c>
      <c r="N20" s="67" t="s">
        <v>115</v>
      </c>
      <c r="O20" s="69" t="s">
        <v>116</v>
      </c>
      <c r="P20" s="70">
        <v>4258</v>
      </c>
      <c r="Q20" s="70">
        <v>17383</v>
      </c>
      <c r="R20" s="70">
        <v>8</v>
      </c>
      <c r="S20" s="87">
        <v>8</v>
      </c>
      <c r="T20" s="70">
        <v>100</v>
      </c>
      <c r="U20" s="70">
        <v>4258</v>
      </c>
      <c r="V20" s="70">
        <v>17383</v>
      </c>
      <c r="W20" s="87">
        <v>724</v>
      </c>
      <c r="X20" s="87">
        <v>2495</v>
      </c>
      <c r="Y20" s="64">
        <v>102</v>
      </c>
      <c r="Z20" s="64">
        <v>315</v>
      </c>
      <c r="AA20" s="94" t="s">
        <v>106</v>
      </c>
    </row>
    <row r="21" s="5" customFormat="1" ht="176" customHeight="1" spans="1:27">
      <c r="A21" s="30" t="s">
        <v>117</v>
      </c>
      <c r="B21" s="39" t="s">
        <v>118</v>
      </c>
      <c r="C21" s="40" t="s">
        <v>39</v>
      </c>
      <c r="D21" s="40" t="s">
        <v>106</v>
      </c>
      <c r="E21" s="40" t="s">
        <v>107</v>
      </c>
      <c r="F21" s="40" t="s">
        <v>42</v>
      </c>
      <c r="G21" s="39" t="s">
        <v>119</v>
      </c>
      <c r="H21" s="41">
        <v>717</v>
      </c>
      <c r="I21" s="41">
        <v>717</v>
      </c>
      <c r="J21" s="41"/>
      <c r="K21" s="41"/>
      <c r="L21" s="41"/>
      <c r="M21" s="67" t="s">
        <v>109</v>
      </c>
      <c r="N21" s="67" t="s">
        <v>110</v>
      </c>
      <c r="O21" s="69" t="s">
        <v>120</v>
      </c>
      <c r="P21" s="70">
        <v>4258</v>
      </c>
      <c r="Q21" s="70">
        <v>17383</v>
      </c>
      <c r="R21" s="70">
        <v>8</v>
      </c>
      <c r="S21" s="87">
        <v>8</v>
      </c>
      <c r="T21" s="70">
        <v>100</v>
      </c>
      <c r="U21" s="70">
        <v>4258</v>
      </c>
      <c r="V21" s="70">
        <v>17383</v>
      </c>
      <c r="W21" s="87">
        <v>724</v>
      </c>
      <c r="X21" s="87">
        <v>2495</v>
      </c>
      <c r="Y21" s="64">
        <v>102</v>
      </c>
      <c r="Z21" s="64">
        <v>315</v>
      </c>
      <c r="AA21" s="94" t="s">
        <v>106</v>
      </c>
    </row>
    <row r="22" s="5" customFormat="1" ht="30" customHeight="1" spans="1:27">
      <c r="A22" s="25"/>
      <c r="B22" s="27"/>
      <c r="C22" s="27"/>
      <c r="D22" s="25"/>
      <c r="E22" s="25"/>
      <c r="F22" s="25"/>
      <c r="G22" s="27"/>
      <c r="H22" s="28"/>
      <c r="I22" s="28"/>
      <c r="J22" s="28"/>
      <c r="K22" s="28"/>
      <c r="L22" s="28"/>
      <c r="M22" s="28"/>
      <c r="N22" s="28"/>
      <c r="O22" s="28"/>
      <c r="P22" s="61"/>
      <c r="Q22" s="61"/>
      <c r="R22" s="25"/>
      <c r="S22" s="25"/>
      <c r="T22" s="25"/>
      <c r="U22" s="25"/>
      <c r="V22" s="25"/>
      <c r="W22" s="25"/>
      <c r="X22" s="25"/>
      <c r="Y22" s="25"/>
      <c r="Z22" s="25"/>
      <c r="AA22" s="93"/>
    </row>
    <row r="23" s="5" customFormat="1" ht="41" customHeight="1" spans="1:27">
      <c r="A23" s="25">
        <v>3</v>
      </c>
      <c r="B23" s="27" t="s">
        <v>121</v>
      </c>
      <c r="C23" s="27"/>
      <c r="D23" s="25"/>
      <c r="E23" s="25"/>
      <c r="F23" s="25"/>
      <c r="G23" s="27"/>
      <c r="H23" s="28">
        <f>SUM(H24:H26)</f>
        <v>530</v>
      </c>
      <c r="I23" s="28">
        <f>SUM(I24:I26)</f>
        <v>530</v>
      </c>
      <c r="J23" s="28">
        <f>SUM(J24:J26)</f>
        <v>0</v>
      </c>
      <c r="K23" s="28">
        <f>SUM(K24:K26)</f>
        <v>0</v>
      </c>
      <c r="L23" s="28">
        <f>SUM(L24:L26)</f>
        <v>0</v>
      </c>
      <c r="M23" s="28"/>
      <c r="N23" s="28"/>
      <c r="O23" s="28"/>
      <c r="P23" s="61">
        <f t="shared" ref="P23:Z23" si="3">SUM(P24:P24)</f>
        <v>132</v>
      </c>
      <c r="Q23" s="61">
        <f t="shared" si="3"/>
        <v>555</v>
      </c>
      <c r="R23" s="25">
        <f t="shared" si="3"/>
        <v>1</v>
      </c>
      <c r="S23" s="25">
        <f t="shared" si="3"/>
        <v>1</v>
      </c>
      <c r="T23" s="25">
        <f t="shared" si="3"/>
        <v>1</v>
      </c>
      <c r="U23" s="25">
        <f t="shared" si="3"/>
        <v>132</v>
      </c>
      <c r="V23" s="25">
        <f t="shared" si="3"/>
        <v>555</v>
      </c>
      <c r="W23" s="25">
        <f t="shared" si="3"/>
        <v>11</v>
      </c>
      <c r="X23" s="25">
        <f t="shared" si="3"/>
        <v>31</v>
      </c>
      <c r="Y23" s="25">
        <f t="shared" si="3"/>
        <v>1</v>
      </c>
      <c r="Z23" s="25">
        <f t="shared" si="3"/>
        <v>1</v>
      </c>
      <c r="AA23" s="93"/>
    </row>
    <row r="24" s="5" customFormat="1" ht="370" customHeight="1" spans="1:27">
      <c r="A24" s="30" t="s">
        <v>37</v>
      </c>
      <c r="B24" s="34" t="s">
        <v>122</v>
      </c>
      <c r="C24" s="34" t="s">
        <v>39</v>
      </c>
      <c r="D24" s="35" t="s">
        <v>123</v>
      </c>
      <c r="E24" s="35" t="s">
        <v>100</v>
      </c>
      <c r="F24" s="35" t="s">
        <v>42</v>
      </c>
      <c r="G24" s="34" t="s">
        <v>124</v>
      </c>
      <c r="H24" s="37">
        <v>530</v>
      </c>
      <c r="I24" s="37">
        <v>530</v>
      </c>
      <c r="J24" s="37"/>
      <c r="K24" s="37"/>
      <c r="L24" s="37"/>
      <c r="M24" s="62" t="s">
        <v>125</v>
      </c>
      <c r="N24" s="62" t="s">
        <v>126</v>
      </c>
      <c r="O24" s="37" t="s">
        <v>127</v>
      </c>
      <c r="P24" s="32">
        <v>132</v>
      </c>
      <c r="Q24" s="32">
        <v>555</v>
      </c>
      <c r="R24" s="35">
        <v>1</v>
      </c>
      <c r="S24" s="35">
        <v>1</v>
      </c>
      <c r="T24" s="35">
        <v>1</v>
      </c>
      <c r="U24" s="32">
        <v>132</v>
      </c>
      <c r="V24" s="32">
        <v>555</v>
      </c>
      <c r="W24" s="88">
        <v>11</v>
      </c>
      <c r="X24" s="88">
        <v>31</v>
      </c>
      <c r="Y24" s="35">
        <v>1</v>
      </c>
      <c r="Z24" s="35">
        <v>1</v>
      </c>
      <c r="AA24" s="95" t="s">
        <v>103</v>
      </c>
    </row>
    <row r="25" s="5" customFormat="1" ht="30" customHeight="1" spans="1:27">
      <c r="A25" s="25"/>
      <c r="B25" s="27"/>
      <c r="C25" s="27"/>
      <c r="D25" s="25"/>
      <c r="E25" s="25"/>
      <c r="F25" s="25"/>
      <c r="G25" s="27"/>
      <c r="H25" s="28"/>
      <c r="I25" s="28"/>
      <c r="J25" s="28"/>
      <c r="K25" s="28"/>
      <c r="L25" s="28"/>
      <c r="M25" s="28"/>
      <c r="N25" s="28"/>
      <c r="O25" s="28"/>
      <c r="P25" s="61"/>
      <c r="Q25" s="61"/>
      <c r="R25" s="25"/>
      <c r="S25" s="25"/>
      <c r="T25" s="25"/>
      <c r="U25" s="25"/>
      <c r="V25" s="25"/>
      <c r="W25" s="25"/>
      <c r="X25" s="25"/>
      <c r="Y25" s="25"/>
      <c r="Z25" s="25"/>
      <c r="AA25" s="93"/>
    </row>
    <row r="26" s="5" customFormat="1" ht="30" customHeight="1" spans="1:27">
      <c r="A26" s="25"/>
      <c r="B26" s="27"/>
      <c r="C26" s="27"/>
      <c r="D26" s="25"/>
      <c r="E26" s="25"/>
      <c r="F26" s="25"/>
      <c r="G26" s="27"/>
      <c r="H26" s="28"/>
      <c r="I26" s="28"/>
      <c r="J26" s="28"/>
      <c r="K26" s="28"/>
      <c r="L26" s="28"/>
      <c r="M26" s="28"/>
      <c r="N26" s="28"/>
      <c r="O26" s="28"/>
      <c r="P26" s="61"/>
      <c r="Q26" s="61"/>
      <c r="R26" s="25"/>
      <c r="S26" s="25"/>
      <c r="T26" s="25"/>
      <c r="U26" s="25"/>
      <c r="V26" s="25"/>
      <c r="W26" s="25"/>
      <c r="X26" s="25"/>
      <c r="Y26" s="25"/>
      <c r="Z26" s="25"/>
      <c r="AA26" s="93"/>
    </row>
    <row r="27" s="5" customFormat="1" ht="30" customHeight="1" spans="1:27">
      <c r="A27" s="25">
        <v>4</v>
      </c>
      <c r="B27" s="27" t="s">
        <v>128</v>
      </c>
      <c r="C27" s="27"/>
      <c r="D27" s="25"/>
      <c r="E27" s="25"/>
      <c r="F27" s="25"/>
      <c r="G27" s="26"/>
      <c r="H27" s="28">
        <f>SUM(H28:H30)</f>
        <v>521.36</v>
      </c>
      <c r="I27" s="28">
        <f>SUM(I28:I30)</f>
        <v>521.36</v>
      </c>
      <c r="J27" s="28">
        <f>SUM(J28:J30)</f>
        <v>0</v>
      </c>
      <c r="K27" s="28">
        <f>SUM(K28:K30)</f>
        <v>0</v>
      </c>
      <c r="L27" s="28">
        <f>SUM(L28:L30)</f>
        <v>0</v>
      </c>
      <c r="M27" s="28"/>
      <c r="N27" s="28"/>
      <c r="O27" s="28"/>
      <c r="P27" s="61">
        <f t="shared" ref="P27:Z27" si="4">SUM(P28:P30)</f>
        <v>2023</v>
      </c>
      <c r="Q27" s="61">
        <f t="shared" si="4"/>
        <v>7398</v>
      </c>
      <c r="R27" s="25">
        <f t="shared" si="4"/>
        <v>2</v>
      </c>
      <c r="S27" s="25">
        <f t="shared" si="4"/>
        <v>1</v>
      </c>
      <c r="T27" s="25">
        <f t="shared" si="4"/>
        <v>10</v>
      </c>
      <c r="U27" s="25">
        <f t="shared" si="4"/>
        <v>1280</v>
      </c>
      <c r="V27" s="25">
        <f t="shared" si="4"/>
        <v>4843</v>
      </c>
      <c r="W27" s="25">
        <f t="shared" si="4"/>
        <v>72</v>
      </c>
      <c r="X27" s="25">
        <f t="shared" si="4"/>
        <v>233</v>
      </c>
      <c r="Y27" s="25">
        <f t="shared" si="4"/>
        <v>8</v>
      </c>
      <c r="Z27" s="25">
        <f t="shared" si="4"/>
        <v>24</v>
      </c>
      <c r="AA27" s="93"/>
    </row>
    <row r="28" s="6" customFormat="1" ht="149" customHeight="1" spans="1:27">
      <c r="A28" s="30" t="s">
        <v>37</v>
      </c>
      <c r="B28" s="31" t="s">
        <v>129</v>
      </c>
      <c r="C28" s="32" t="s">
        <v>39</v>
      </c>
      <c r="D28" s="31" t="s">
        <v>130</v>
      </c>
      <c r="E28" s="32" t="s">
        <v>41</v>
      </c>
      <c r="F28" s="32" t="s">
        <v>42</v>
      </c>
      <c r="G28" s="31" t="s">
        <v>131</v>
      </c>
      <c r="H28" s="44">
        <v>371.37</v>
      </c>
      <c r="I28" s="44">
        <v>371.37</v>
      </c>
      <c r="J28" s="33"/>
      <c r="K28" s="33"/>
      <c r="L28" s="33"/>
      <c r="M28" s="72">
        <v>44927</v>
      </c>
      <c r="N28" s="72">
        <v>45078</v>
      </c>
      <c r="O28" s="73" t="s">
        <v>132</v>
      </c>
      <c r="P28" s="64">
        <v>1112</v>
      </c>
      <c r="Q28" s="64">
        <v>4316</v>
      </c>
      <c r="R28" s="32">
        <v>1</v>
      </c>
      <c r="S28" s="32">
        <v>0</v>
      </c>
      <c r="T28" s="32">
        <v>3</v>
      </c>
      <c r="U28" s="64">
        <v>1112</v>
      </c>
      <c r="V28" s="64">
        <v>4316</v>
      </c>
      <c r="W28" s="32">
        <v>47</v>
      </c>
      <c r="X28" s="32">
        <v>133</v>
      </c>
      <c r="Y28" s="32">
        <v>5</v>
      </c>
      <c r="Z28" s="32">
        <v>12</v>
      </c>
      <c r="AA28" s="94" t="s">
        <v>45</v>
      </c>
    </row>
    <row r="29" s="6" customFormat="1" ht="155" customHeight="1" spans="1:27">
      <c r="A29" s="30" t="s">
        <v>46</v>
      </c>
      <c r="B29" s="45" t="s">
        <v>133</v>
      </c>
      <c r="C29" s="46" t="s">
        <v>39</v>
      </c>
      <c r="D29" s="45" t="s">
        <v>97</v>
      </c>
      <c r="E29" s="47" t="s">
        <v>95</v>
      </c>
      <c r="F29" s="47" t="s">
        <v>42</v>
      </c>
      <c r="G29" s="48" t="s">
        <v>134</v>
      </c>
      <c r="H29" s="49">
        <v>149.99</v>
      </c>
      <c r="I29" s="49">
        <v>149.99</v>
      </c>
      <c r="J29" s="53"/>
      <c r="K29" s="53"/>
      <c r="L29" s="49"/>
      <c r="M29" s="74">
        <v>44958</v>
      </c>
      <c r="N29" s="74">
        <v>45139</v>
      </c>
      <c r="O29" s="49"/>
      <c r="P29" s="37">
        <v>911</v>
      </c>
      <c r="Q29" s="37">
        <v>3082</v>
      </c>
      <c r="R29" s="35">
        <v>1</v>
      </c>
      <c r="S29" s="35">
        <v>1</v>
      </c>
      <c r="T29" s="35">
        <v>7</v>
      </c>
      <c r="U29" s="35">
        <v>168</v>
      </c>
      <c r="V29" s="35">
        <v>527</v>
      </c>
      <c r="W29" s="35">
        <v>25</v>
      </c>
      <c r="X29" s="35">
        <v>100</v>
      </c>
      <c r="Y29" s="35">
        <v>3</v>
      </c>
      <c r="Z29" s="35">
        <v>12</v>
      </c>
      <c r="AA29" s="94" t="s">
        <v>97</v>
      </c>
    </row>
    <row r="30" s="6" customFormat="1" ht="30" customHeight="1" spans="1:27">
      <c r="A30" s="25"/>
      <c r="B30" s="27"/>
      <c r="C30" s="27"/>
      <c r="D30" s="25"/>
      <c r="E30" s="25"/>
      <c r="F30" s="25"/>
      <c r="G30" s="26"/>
      <c r="H30" s="28"/>
      <c r="I30" s="28"/>
      <c r="J30" s="28"/>
      <c r="K30" s="28"/>
      <c r="L30" s="28"/>
      <c r="M30" s="28"/>
      <c r="N30" s="28"/>
      <c r="O30" s="28"/>
      <c r="P30" s="61"/>
      <c r="Q30" s="61"/>
      <c r="R30" s="25"/>
      <c r="S30" s="25"/>
      <c r="T30" s="25"/>
      <c r="U30" s="25"/>
      <c r="V30" s="25"/>
      <c r="W30" s="25"/>
      <c r="X30" s="25"/>
      <c r="Y30" s="25"/>
      <c r="Z30" s="25"/>
      <c r="AA30" s="94"/>
    </row>
    <row r="31" s="5" customFormat="1" ht="30" customHeight="1" spans="1:27">
      <c r="A31" s="25">
        <v>5</v>
      </c>
      <c r="B31" s="27" t="s">
        <v>135</v>
      </c>
      <c r="C31" s="27"/>
      <c r="D31" s="25"/>
      <c r="E31" s="25"/>
      <c r="F31" s="25"/>
      <c r="G31" s="26"/>
      <c r="H31" s="28">
        <f>SUM(H32:H32)</f>
        <v>0</v>
      </c>
      <c r="I31" s="28">
        <f>SUM(I32:I32)</f>
        <v>0</v>
      </c>
      <c r="J31" s="28">
        <f>SUM(J32:J32)</f>
        <v>0</v>
      </c>
      <c r="K31" s="28">
        <f>SUM(K32:K32)</f>
        <v>0</v>
      </c>
      <c r="L31" s="28">
        <f>SUM(L32:L32)</f>
        <v>0</v>
      </c>
      <c r="M31" s="28"/>
      <c r="N31" s="28"/>
      <c r="O31" s="28"/>
      <c r="P31" s="61">
        <f>SUM(P32:P32)</f>
        <v>0</v>
      </c>
      <c r="Q31" s="61">
        <f t="shared" ref="Q31:Z31" si="5">SUM(Q32:Q32)</f>
        <v>0</v>
      </c>
      <c r="R31" s="28">
        <f t="shared" si="5"/>
        <v>0</v>
      </c>
      <c r="S31" s="28">
        <f t="shared" si="5"/>
        <v>0</v>
      </c>
      <c r="T31" s="28">
        <f t="shared" si="5"/>
        <v>0</v>
      </c>
      <c r="U31" s="28">
        <f t="shared" si="5"/>
        <v>0</v>
      </c>
      <c r="V31" s="28">
        <f t="shared" si="5"/>
        <v>0</v>
      </c>
      <c r="W31" s="28">
        <f t="shared" si="5"/>
        <v>0</v>
      </c>
      <c r="X31" s="28">
        <f t="shared" si="5"/>
        <v>0</v>
      </c>
      <c r="Y31" s="28">
        <f t="shared" si="5"/>
        <v>0</v>
      </c>
      <c r="Z31" s="28">
        <f t="shared" si="5"/>
        <v>0</v>
      </c>
      <c r="AA31" s="93"/>
    </row>
    <row r="32" s="6" customFormat="1" ht="30" customHeight="1" spans="1:27">
      <c r="A32" s="25"/>
      <c r="B32" s="27" t="s">
        <v>136</v>
      </c>
      <c r="C32" s="27"/>
      <c r="D32" s="25"/>
      <c r="E32" s="25"/>
      <c r="F32" s="25"/>
      <c r="G32" s="26"/>
      <c r="H32" s="28"/>
      <c r="I32" s="28"/>
      <c r="J32" s="28"/>
      <c r="K32" s="28"/>
      <c r="L32" s="28"/>
      <c r="M32" s="28"/>
      <c r="N32" s="28"/>
      <c r="O32" s="28"/>
      <c r="P32" s="61"/>
      <c r="Q32" s="61"/>
      <c r="R32" s="25"/>
      <c r="S32" s="25"/>
      <c r="T32" s="25"/>
      <c r="U32" s="25"/>
      <c r="V32" s="25"/>
      <c r="W32" s="25"/>
      <c r="X32" s="25"/>
      <c r="Y32" s="25"/>
      <c r="Z32" s="25"/>
      <c r="AA32" s="94"/>
    </row>
    <row r="33" s="5" customFormat="1" ht="30" customHeight="1" spans="1:27">
      <c r="A33" s="25">
        <v>6</v>
      </c>
      <c r="B33" s="27" t="s">
        <v>137</v>
      </c>
      <c r="C33" s="27"/>
      <c r="D33" s="25"/>
      <c r="E33" s="25"/>
      <c r="F33" s="25"/>
      <c r="G33" s="26"/>
      <c r="H33" s="28">
        <f>SUM(H34:H73)</f>
        <v>6475.9118</v>
      </c>
      <c r="I33" s="28">
        <f>SUM(I34:I73)</f>
        <v>4407.5818</v>
      </c>
      <c r="J33" s="28">
        <f>SUM(J34:J73)</f>
        <v>60.74</v>
      </c>
      <c r="K33" s="28">
        <f t="shared" ref="K33:Z33" si="6">SUM(K34:K73)</f>
        <v>0</v>
      </c>
      <c r="L33" s="28">
        <f t="shared" si="6"/>
        <v>2007.59</v>
      </c>
      <c r="M33" s="28"/>
      <c r="N33" s="28"/>
      <c r="O33" s="28"/>
      <c r="P33" s="61">
        <f t="shared" si="6"/>
        <v>18568</v>
      </c>
      <c r="Q33" s="61">
        <f t="shared" si="6"/>
        <v>66629</v>
      </c>
      <c r="R33" s="25">
        <f t="shared" si="6"/>
        <v>52</v>
      </c>
      <c r="S33" s="25">
        <f t="shared" si="6"/>
        <v>88</v>
      </c>
      <c r="T33" s="25">
        <f t="shared" si="6"/>
        <v>217</v>
      </c>
      <c r="U33" s="25">
        <f t="shared" si="6"/>
        <v>12626</v>
      </c>
      <c r="V33" s="25">
        <f t="shared" si="6"/>
        <v>44186</v>
      </c>
      <c r="W33" s="25">
        <f t="shared" si="6"/>
        <v>5334</v>
      </c>
      <c r="X33" s="25">
        <f t="shared" si="6"/>
        <v>15994</v>
      </c>
      <c r="Y33" s="25">
        <f t="shared" si="6"/>
        <v>311</v>
      </c>
      <c r="Z33" s="25">
        <f t="shared" si="6"/>
        <v>1000</v>
      </c>
      <c r="AA33" s="93"/>
    </row>
    <row r="34" s="6" customFormat="1" ht="79" customHeight="1" spans="1:27">
      <c r="A34" s="30" t="s">
        <v>37</v>
      </c>
      <c r="B34" s="34" t="s">
        <v>138</v>
      </c>
      <c r="C34" s="34" t="s">
        <v>39</v>
      </c>
      <c r="D34" s="34" t="s">
        <v>139</v>
      </c>
      <c r="E34" s="34" t="s">
        <v>140</v>
      </c>
      <c r="F34" s="35" t="s">
        <v>42</v>
      </c>
      <c r="G34" s="34" t="s">
        <v>141</v>
      </c>
      <c r="H34" s="37">
        <v>30.68</v>
      </c>
      <c r="I34" s="37">
        <v>30.68</v>
      </c>
      <c r="J34" s="37"/>
      <c r="K34" s="37"/>
      <c r="L34" s="37"/>
      <c r="M34" s="75">
        <v>2023.3</v>
      </c>
      <c r="N34" s="75">
        <v>2023.6</v>
      </c>
      <c r="O34" s="66">
        <v>8</v>
      </c>
      <c r="P34" s="37">
        <v>60</v>
      </c>
      <c r="Q34" s="37">
        <v>235</v>
      </c>
      <c r="R34" s="35">
        <v>1</v>
      </c>
      <c r="S34" s="35">
        <v>1</v>
      </c>
      <c r="T34" s="35">
        <v>2</v>
      </c>
      <c r="U34" s="35">
        <v>60</v>
      </c>
      <c r="V34" s="35">
        <v>235</v>
      </c>
      <c r="W34" s="35">
        <v>23</v>
      </c>
      <c r="X34" s="35">
        <v>91</v>
      </c>
      <c r="Y34" s="35">
        <v>2</v>
      </c>
      <c r="Z34" s="35">
        <v>7</v>
      </c>
      <c r="AA34" s="94" t="s">
        <v>139</v>
      </c>
    </row>
    <row r="35" s="6" customFormat="1" ht="224" customHeight="1" spans="1:27">
      <c r="A35" s="30" t="s">
        <v>46</v>
      </c>
      <c r="B35" s="34" t="s">
        <v>142</v>
      </c>
      <c r="C35" s="34" t="s">
        <v>39</v>
      </c>
      <c r="D35" s="34" t="s">
        <v>139</v>
      </c>
      <c r="E35" s="34" t="s">
        <v>140</v>
      </c>
      <c r="F35" s="35" t="s">
        <v>42</v>
      </c>
      <c r="G35" s="34" t="s">
        <v>143</v>
      </c>
      <c r="H35" s="37">
        <v>356.11</v>
      </c>
      <c r="I35" s="37">
        <v>356.11</v>
      </c>
      <c r="J35" s="37"/>
      <c r="K35" s="37"/>
      <c r="L35" s="37"/>
      <c r="M35" s="75">
        <v>2023.3</v>
      </c>
      <c r="N35" s="75">
        <v>2023.6</v>
      </c>
      <c r="O35" s="66">
        <v>8</v>
      </c>
      <c r="P35" s="35">
        <v>1296</v>
      </c>
      <c r="Q35" s="35">
        <v>4199</v>
      </c>
      <c r="R35" s="35">
        <v>4</v>
      </c>
      <c r="S35" s="35">
        <v>4</v>
      </c>
      <c r="T35" s="35">
        <v>35</v>
      </c>
      <c r="U35" s="35">
        <v>1296</v>
      </c>
      <c r="V35" s="35">
        <v>4199</v>
      </c>
      <c r="W35" s="35">
        <v>357</v>
      </c>
      <c r="X35" s="35">
        <v>1274</v>
      </c>
      <c r="Y35" s="35">
        <v>53</v>
      </c>
      <c r="Z35" s="35">
        <v>190</v>
      </c>
      <c r="AA35" s="94" t="s">
        <v>139</v>
      </c>
    </row>
    <row r="36" s="6" customFormat="1" ht="165" customHeight="1" spans="1:27">
      <c r="A36" s="30" t="s">
        <v>55</v>
      </c>
      <c r="B36" s="34" t="s">
        <v>144</v>
      </c>
      <c r="C36" s="34" t="s">
        <v>39</v>
      </c>
      <c r="D36" s="34" t="s">
        <v>139</v>
      </c>
      <c r="E36" s="34" t="s">
        <v>140</v>
      </c>
      <c r="F36" s="35" t="s">
        <v>42</v>
      </c>
      <c r="G36" s="34" t="s">
        <v>145</v>
      </c>
      <c r="H36" s="37">
        <v>372.89</v>
      </c>
      <c r="I36" s="37">
        <v>372.89</v>
      </c>
      <c r="J36" s="37"/>
      <c r="K36" s="37"/>
      <c r="L36" s="37"/>
      <c r="M36" s="75">
        <v>2023.3</v>
      </c>
      <c r="N36" s="75">
        <v>2023.6</v>
      </c>
      <c r="O36" s="66">
        <v>8</v>
      </c>
      <c r="P36" s="35">
        <v>1296</v>
      </c>
      <c r="Q36" s="35">
        <v>4199</v>
      </c>
      <c r="R36" s="35">
        <v>4</v>
      </c>
      <c r="S36" s="35">
        <v>4</v>
      </c>
      <c r="T36" s="35">
        <v>35</v>
      </c>
      <c r="U36" s="35">
        <v>1296</v>
      </c>
      <c r="V36" s="35">
        <v>4199</v>
      </c>
      <c r="W36" s="35">
        <v>357</v>
      </c>
      <c r="X36" s="35">
        <v>1274</v>
      </c>
      <c r="Y36" s="35">
        <v>53</v>
      </c>
      <c r="Z36" s="35">
        <v>190</v>
      </c>
      <c r="AA36" s="94" t="s">
        <v>139</v>
      </c>
    </row>
    <row r="37" s="6" customFormat="1" ht="83" customHeight="1" spans="1:27">
      <c r="A37" s="30" t="s">
        <v>61</v>
      </c>
      <c r="B37" s="34" t="s">
        <v>146</v>
      </c>
      <c r="C37" s="34" t="s">
        <v>39</v>
      </c>
      <c r="D37" s="34" t="s">
        <v>139</v>
      </c>
      <c r="E37" s="34" t="s">
        <v>140</v>
      </c>
      <c r="F37" s="35" t="s">
        <v>42</v>
      </c>
      <c r="G37" s="34" t="s">
        <v>147</v>
      </c>
      <c r="H37" s="37">
        <v>37.5</v>
      </c>
      <c r="I37" s="37">
        <v>37.5</v>
      </c>
      <c r="J37" s="37"/>
      <c r="K37" s="37"/>
      <c r="L37" s="37"/>
      <c r="M37" s="75">
        <v>2023.3</v>
      </c>
      <c r="N37" s="75">
        <v>2023.6</v>
      </c>
      <c r="O37" s="66">
        <v>8</v>
      </c>
      <c r="P37" s="37">
        <v>422</v>
      </c>
      <c r="Q37" s="37">
        <v>1413</v>
      </c>
      <c r="R37" s="35">
        <v>1</v>
      </c>
      <c r="S37" s="35">
        <v>1</v>
      </c>
      <c r="T37" s="35">
        <v>10</v>
      </c>
      <c r="U37" s="35">
        <v>422</v>
      </c>
      <c r="V37" s="35">
        <v>1413</v>
      </c>
      <c r="W37" s="35">
        <v>95</v>
      </c>
      <c r="X37" s="35">
        <v>414</v>
      </c>
      <c r="Y37" s="35">
        <v>16</v>
      </c>
      <c r="Z37" s="35">
        <v>66</v>
      </c>
      <c r="AA37" s="94" t="s">
        <v>139</v>
      </c>
    </row>
    <row r="38" s="6" customFormat="1" ht="87" customHeight="1" spans="1:27">
      <c r="A38" s="30" t="s">
        <v>67</v>
      </c>
      <c r="B38" s="34" t="s">
        <v>148</v>
      </c>
      <c r="C38" s="34" t="s">
        <v>39</v>
      </c>
      <c r="D38" s="34" t="s">
        <v>139</v>
      </c>
      <c r="E38" s="34" t="s">
        <v>140</v>
      </c>
      <c r="F38" s="35" t="s">
        <v>42</v>
      </c>
      <c r="G38" s="34" t="s">
        <v>149</v>
      </c>
      <c r="H38" s="37">
        <v>15.16</v>
      </c>
      <c r="I38" s="37">
        <v>15.16</v>
      </c>
      <c r="J38" s="37"/>
      <c r="K38" s="37"/>
      <c r="L38" s="37"/>
      <c r="M38" s="75">
        <v>2023.3</v>
      </c>
      <c r="N38" s="75">
        <v>2023.6</v>
      </c>
      <c r="O38" s="66">
        <v>8</v>
      </c>
      <c r="P38" s="37">
        <v>27</v>
      </c>
      <c r="Q38" s="37">
        <v>76</v>
      </c>
      <c r="R38" s="35">
        <v>1</v>
      </c>
      <c r="S38" s="35">
        <v>1</v>
      </c>
      <c r="T38" s="35">
        <v>1</v>
      </c>
      <c r="U38" s="35">
        <v>27</v>
      </c>
      <c r="V38" s="35">
        <v>76</v>
      </c>
      <c r="W38" s="35">
        <v>5</v>
      </c>
      <c r="X38" s="35">
        <v>22</v>
      </c>
      <c r="Y38" s="35">
        <v>2</v>
      </c>
      <c r="Z38" s="35">
        <v>3</v>
      </c>
      <c r="AA38" s="94" t="s">
        <v>139</v>
      </c>
    </row>
    <row r="39" s="6" customFormat="1" ht="105" customHeight="1" spans="1:27">
      <c r="A39" s="30" t="s">
        <v>71</v>
      </c>
      <c r="B39" s="34" t="s">
        <v>150</v>
      </c>
      <c r="C39" s="34" t="s">
        <v>39</v>
      </c>
      <c r="D39" s="34" t="s">
        <v>139</v>
      </c>
      <c r="E39" s="34" t="s">
        <v>140</v>
      </c>
      <c r="F39" s="35" t="s">
        <v>42</v>
      </c>
      <c r="G39" s="34" t="s">
        <v>151</v>
      </c>
      <c r="H39" s="37">
        <v>11.81</v>
      </c>
      <c r="I39" s="37">
        <v>11.81</v>
      </c>
      <c r="J39" s="37"/>
      <c r="K39" s="37"/>
      <c r="L39" s="37"/>
      <c r="M39" s="75">
        <v>2023.3</v>
      </c>
      <c r="N39" s="75">
        <v>2023.6</v>
      </c>
      <c r="O39" s="66">
        <v>8</v>
      </c>
      <c r="P39" s="37">
        <v>63</v>
      </c>
      <c r="Q39" s="37">
        <v>107</v>
      </c>
      <c r="R39" s="35">
        <v>1</v>
      </c>
      <c r="S39" s="35">
        <v>1</v>
      </c>
      <c r="T39" s="35">
        <v>1</v>
      </c>
      <c r="U39" s="35">
        <v>63</v>
      </c>
      <c r="V39" s="35">
        <v>207</v>
      </c>
      <c r="W39" s="35">
        <v>14</v>
      </c>
      <c r="X39" s="35">
        <v>60</v>
      </c>
      <c r="Y39" s="35">
        <v>4</v>
      </c>
      <c r="Z39" s="35">
        <v>15</v>
      </c>
      <c r="AA39" s="94" t="s">
        <v>139</v>
      </c>
    </row>
    <row r="40" s="6" customFormat="1" ht="106" customHeight="1" spans="1:27">
      <c r="A40" s="30" t="s">
        <v>78</v>
      </c>
      <c r="B40" s="31" t="s">
        <v>152</v>
      </c>
      <c r="C40" s="31" t="s">
        <v>39</v>
      </c>
      <c r="D40" s="31" t="s">
        <v>153</v>
      </c>
      <c r="E40" s="31" t="s">
        <v>41</v>
      </c>
      <c r="F40" s="32" t="s">
        <v>42</v>
      </c>
      <c r="G40" s="31" t="s">
        <v>154</v>
      </c>
      <c r="H40" s="33">
        <v>116.49</v>
      </c>
      <c r="I40" s="33">
        <v>116.49</v>
      </c>
      <c r="J40" s="33"/>
      <c r="K40" s="33"/>
      <c r="L40" s="33"/>
      <c r="M40" s="62">
        <v>44927</v>
      </c>
      <c r="N40" s="62">
        <v>45078</v>
      </c>
      <c r="O40" s="33" t="s">
        <v>155</v>
      </c>
      <c r="P40" s="64">
        <v>29</v>
      </c>
      <c r="Q40" s="64">
        <v>119</v>
      </c>
      <c r="R40" s="32">
        <v>1</v>
      </c>
      <c r="S40" s="32">
        <v>0</v>
      </c>
      <c r="T40" s="32">
        <v>1</v>
      </c>
      <c r="U40" s="64">
        <v>29</v>
      </c>
      <c r="V40" s="64">
        <v>119</v>
      </c>
      <c r="W40" s="32">
        <v>10</v>
      </c>
      <c r="X40" s="32">
        <v>35</v>
      </c>
      <c r="Y40" s="32">
        <v>0</v>
      </c>
      <c r="Z40" s="32">
        <v>0</v>
      </c>
      <c r="AA40" s="94" t="s">
        <v>45</v>
      </c>
    </row>
    <row r="41" s="6" customFormat="1" ht="144" customHeight="1" spans="1:27">
      <c r="A41" s="30" t="s">
        <v>82</v>
      </c>
      <c r="B41" s="50" t="s">
        <v>156</v>
      </c>
      <c r="C41" s="50" t="s">
        <v>39</v>
      </c>
      <c r="D41" s="50" t="s">
        <v>157</v>
      </c>
      <c r="E41" s="50" t="s">
        <v>41</v>
      </c>
      <c r="F41" s="51" t="s">
        <v>42</v>
      </c>
      <c r="G41" s="50" t="s">
        <v>158</v>
      </c>
      <c r="H41" s="52">
        <v>279.37</v>
      </c>
      <c r="I41" s="52">
        <v>279.37</v>
      </c>
      <c r="J41" s="52"/>
      <c r="K41" s="52"/>
      <c r="L41" s="52"/>
      <c r="M41" s="76">
        <v>44927</v>
      </c>
      <c r="N41" s="76">
        <v>45078</v>
      </c>
      <c r="O41" s="52" t="s">
        <v>159</v>
      </c>
      <c r="P41" s="77">
        <v>567</v>
      </c>
      <c r="Q41" s="77">
        <v>2488</v>
      </c>
      <c r="R41" s="51">
        <v>1</v>
      </c>
      <c r="S41" s="51">
        <v>0</v>
      </c>
      <c r="T41" s="51">
        <v>6</v>
      </c>
      <c r="U41" s="77">
        <v>33</v>
      </c>
      <c r="V41" s="77">
        <v>123</v>
      </c>
      <c r="W41" s="51">
        <v>30</v>
      </c>
      <c r="X41" s="51">
        <v>113</v>
      </c>
      <c r="Y41" s="51">
        <v>3</v>
      </c>
      <c r="Z41" s="51">
        <v>10</v>
      </c>
      <c r="AA41" s="94" t="s">
        <v>45</v>
      </c>
    </row>
    <row r="42" s="6" customFormat="1" ht="106" customHeight="1" spans="1:27">
      <c r="A42" s="30" t="s">
        <v>86</v>
      </c>
      <c r="B42" s="50" t="s">
        <v>160</v>
      </c>
      <c r="C42" s="50" t="s">
        <v>39</v>
      </c>
      <c r="D42" s="50" t="s">
        <v>161</v>
      </c>
      <c r="E42" s="50" t="s">
        <v>41</v>
      </c>
      <c r="F42" s="51" t="s">
        <v>42</v>
      </c>
      <c r="G42" s="50" t="s">
        <v>162</v>
      </c>
      <c r="H42" s="52">
        <v>200.41</v>
      </c>
      <c r="I42" s="52">
        <v>200.41</v>
      </c>
      <c r="J42" s="52"/>
      <c r="K42" s="52"/>
      <c r="L42" s="52"/>
      <c r="M42" s="76">
        <v>44927</v>
      </c>
      <c r="N42" s="76">
        <v>45078</v>
      </c>
      <c r="O42" s="52" t="s">
        <v>163</v>
      </c>
      <c r="P42" s="77">
        <v>420</v>
      </c>
      <c r="Q42" s="77">
        <v>1760</v>
      </c>
      <c r="R42" s="51">
        <v>1</v>
      </c>
      <c r="S42" s="51">
        <v>0</v>
      </c>
      <c r="T42" s="51">
        <v>1</v>
      </c>
      <c r="U42" s="77">
        <v>20</v>
      </c>
      <c r="V42" s="77">
        <v>59</v>
      </c>
      <c r="W42" s="51">
        <v>18</v>
      </c>
      <c r="X42" s="51">
        <v>56</v>
      </c>
      <c r="Y42" s="51">
        <v>2</v>
      </c>
      <c r="Z42" s="51">
        <v>3</v>
      </c>
      <c r="AA42" s="94" t="s">
        <v>45</v>
      </c>
    </row>
    <row r="43" s="6" customFormat="1" ht="138" customHeight="1" spans="1:27">
      <c r="A43" s="30" t="s">
        <v>92</v>
      </c>
      <c r="B43" s="31" t="s">
        <v>164</v>
      </c>
      <c r="C43" s="31" t="s">
        <v>39</v>
      </c>
      <c r="D43" s="31" t="s">
        <v>161</v>
      </c>
      <c r="E43" s="31" t="s">
        <v>41</v>
      </c>
      <c r="F43" s="32" t="s">
        <v>165</v>
      </c>
      <c r="G43" s="31" t="s">
        <v>166</v>
      </c>
      <c r="H43" s="33">
        <v>100.36</v>
      </c>
      <c r="I43" s="33">
        <v>100.36</v>
      </c>
      <c r="J43" s="33"/>
      <c r="K43" s="33"/>
      <c r="L43" s="33"/>
      <c r="M43" s="62">
        <v>44927</v>
      </c>
      <c r="N43" s="62">
        <v>45078</v>
      </c>
      <c r="O43" s="33" t="s">
        <v>163</v>
      </c>
      <c r="P43" s="64">
        <v>420</v>
      </c>
      <c r="Q43" s="64">
        <v>1760</v>
      </c>
      <c r="R43" s="32">
        <v>1</v>
      </c>
      <c r="S43" s="32">
        <v>0</v>
      </c>
      <c r="T43" s="32">
        <v>1</v>
      </c>
      <c r="U43" s="64">
        <v>20</v>
      </c>
      <c r="V43" s="64">
        <v>59</v>
      </c>
      <c r="W43" s="32">
        <v>18</v>
      </c>
      <c r="X43" s="32">
        <v>56</v>
      </c>
      <c r="Y43" s="32">
        <v>2</v>
      </c>
      <c r="Z43" s="32">
        <v>3</v>
      </c>
      <c r="AA43" s="94" t="s">
        <v>45</v>
      </c>
    </row>
    <row r="44" s="6" customFormat="1" ht="111" customHeight="1" spans="1:27">
      <c r="A44" s="30" t="s">
        <v>98</v>
      </c>
      <c r="B44" s="31" t="s">
        <v>167</v>
      </c>
      <c r="C44" s="31" t="s">
        <v>39</v>
      </c>
      <c r="D44" s="31" t="s">
        <v>168</v>
      </c>
      <c r="E44" s="31" t="s">
        <v>73</v>
      </c>
      <c r="F44" s="32" t="s">
        <v>42</v>
      </c>
      <c r="G44" s="31" t="s">
        <v>169</v>
      </c>
      <c r="H44" s="32">
        <v>290</v>
      </c>
      <c r="I44" s="32">
        <v>290</v>
      </c>
      <c r="J44" s="32"/>
      <c r="K44" s="32"/>
      <c r="L44" s="32"/>
      <c r="M44" s="32"/>
      <c r="N44" s="32"/>
      <c r="O44" s="32"/>
      <c r="P44" s="36">
        <v>618</v>
      </c>
      <c r="Q44" s="36">
        <v>2373</v>
      </c>
      <c r="R44" s="35">
        <v>1</v>
      </c>
      <c r="S44" s="35">
        <v>7</v>
      </c>
      <c r="T44" s="35">
        <v>7</v>
      </c>
      <c r="U44" s="36">
        <v>618</v>
      </c>
      <c r="V44" s="36">
        <v>2373</v>
      </c>
      <c r="W44" s="35">
        <v>116</v>
      </c>
      <c r="X44" s="35">
        <v>365</v>
      </c>
      <c r="Y44" s="35">
        <v>22</v>
      </c>
      <c r="Z44" s="35">
        <v>62</v>
      </c>
      <c r="AA44" s="94" t="s">
        <v>77</v>
      </c>
    </row>
    <row r="45" s="6" customFormat="1" ht="111" customHeight="1" spans="1:27">
      <c r="A45" s="30" t="s">
        <v>104</v>
      </c>
      <c r="B45" s="31" t="s">
        <v>170</v>
      </c>
      <c r="C45" s="31" t="s">
        <v>39</v>
      </c>
      <c r="D45" s="31" t="s">
        <v>171</v>
      </c>
      <c r="E45" s="31" t="s">
        <v>73</v>
      </c>
      <c r="F45" s="32" t="s">
        <v>172</v>
      </c>
      <c r="G45" s="31" t="s">
        <v>173</v>
      </c>
      <c r="H45" s="32">
        <v>100.14</v>
      </c>
      <c r="I45" s="32">
        <v>100.14</v>
      </c>
      <c r="J45" s="32"/>
      <c r="K45" s="32"/>
      <c r="L45" s="32"/>
      <c r="M45" s="32"/>
      <c r="N45" s="32"/>
      <c r="O45" s="32"/>
      <c r="P45" s="36">
        <v>162</v>
      </c>
      <c r="Q45" s="36">
        <v>519</v>
      </c>
      <c r="R45" s="35">
        <v>1</v>
      </c>
      <c r="S45" s="35">
        <v>2</v>
      </c>
      <c r="T45" s="35">
        <v>2</v>
      </c>
      <c r="U45" s="36">
        <v>162</v>
      </c>
      <c r="V45" s="36">
        <v>519</v>
      </c>
      <c r="W45" s="35">
        <v>22</v>
      </c>
      <c r="X45" s="35">
        <v>76</v>
      </c>
      <c r="Y45" s="35">
        <v>6</v>
      </c>
      <c r="Z45" s="35">
        <v>11</v>
      </c>
      <c r="AA45" s="94" t="s">
        <v>77</v>
      </c>
    </row>
    <row r="46" s="6" customFormat="1" ht="111" customHeight="1" spans="1:27">
      <c r="A46" s="30" t="s">
        <v>112</v>
      </c>
      <c r="B46" s="31" t="s">
        <v>174</v>
      </c>
      <c r="C46" s="31" t="s">
        <v>39</v>
      </c>
      <c r="D46" s="31" t="s">
        <v>175</v>
      </c>
      <c r="E46" s="31" t="s">
        <v>73</v>
      </c>
      <c r="F46" s="32" t="s">
        <v>42</v>
      </c>
      <c r="G46" s="31" t="s">
        <v>176</v>
      </c>
      <c r="H46" s="32">
        <v>71.9</v>
      </c>
      <c r="I46" s="32">
        <v>71.9</v>
      </c>
      <c r="J46" s="32"/>
      <c r="K46" s="32"/>
      <c r="L46" s="32"/>
      <c r="M46" s="32"/>
      <c r="N46" s="32"/>
      <c r="O46" s="32"/>
      <c r="P46" s="36">
        <v>575</v>
      </c>
      <c r="Q46" s="36">
        <v>2113</v>
      </c>
      <c r="R46" s="35">
        <v>1</v>
      </c>
      <c r="S46" s="35">
        <v>6</v>
      </c>
      <c r="T46" s="35">
        <v>6</v>
      </c>
      <c r="U46" s="36">
        <v>575</v>
      </c>
      <c r="V46" s="36">
        <v>2113</v>
      </c>
      <c r="W46" s="35">
        <v>114</v>
      </c>
      <c r="X46" s="35">
        <v>456</v>
      </c>
      <c r="Y46" s="35">
        <v>30</v>
      </c>
      <c r="Z46" s="35">
        <v>80</v>
      </c>
      <c r="AA46" s="94" t="s">
        <v>77</v>
      </c>
    </row>
    <row r="47" s="6" customFormat="1" ht="123" customHeight="1" spans="1:27">
      <c r="A47" s="30" t="s">
        <v>117</v>
      </c>
      <c r="B47" s="31" t="s">
        <v>177</v>
      </c>
      <c r="C47" s="31" t="s">
        <v>39</v>
      </c>
      <c r="D47" s="31" t="s">
        <v>178</v>
      </c>
      <c r="E47" s="31" t="s">
        <v>179</v>
      </c>
      <c r="F47" s="32" t="s">
        <v>74</v>
      </c>
      <c r="G47" s="31" t="s">
        <v>180</v>
      </c>
      <c r="H47" s="53">
        <v>241.56</v>
      </c>
      <c r="I47" s="53">
        <v>241.56</v>
      </c>
      <c r="J47" s="53"/>
      <c r="K47" s="53"/>
      <c r="L47" s="53"/>
      <c r="M47" s="33" t="s">
        <v>181</v>
      </c>
      <c r="N47" s="33" t="s">
        <v>182</v>
      </c>
      <c r="O47" s="33"/>
      <c r="P47" s="78">
        <v>260</v>
      </c>
      <c r="Q47" s="89">
        <v>1051</v>
      </c>
      <c r="R47" s="78">
        <v>1</v>
      </c>
      <c r="S47" s="78">
        <v>1</v>
      </c>
      <c r="T47" s="78">
        <v>7</v>
      </c>
      <c r="U47" s="78">
        <v>260</v>
      </c>
      <c r="V47" s="89">
        <v>1051</v>
      </c>
      <c r="W47" s="79">
        <v>14</v>
      </c>
      <c r="X47" s="79">
        <v>47</v>
      </c>
      <c r="Y47" s="78">
        <v>11</v>
      </c>
      <c r="Z47" s="78">
        <v>31</v>
      </c>
      <c r="AA47" s="94" t="s">
        <v>183</v>
      </c>
    </row>
    <row r="48" s="6" customFormat="1" ht="124" customHeight="1" spans="1:27">
      <c r="A48" s="30" t="s">
        <v>184</v>
      </c>
      <c r="B48" s="31" t="s">
        <v>185</v>
      </c>
      <c r="C48" s="31" t="s">
        <v>39</v>
      </c>
      <c r="D48" s="31" t="s">
        <v>186</v>
      </c>
      <c r="E48" s="31" t="s">
        <v>179</v>
      </c>
      <c r="F48" s="32" t="s">
        <v>74</v>
      </c>
      <c r="G48" s="31" t="s">
        <v>187</v>
      </c>
      <c r="H48" s="33">
        <v>1002.49</v>
      </c>
      <c r="I48" s="33">
        <v>300</v>
      </c>
      <c r="J48" s="53"/>
      <c r="K48" s="53"/>
      <c r="L48" s="33">
        <v>702.49</v>
      </c>
      <c r="M48" s="33" t="s">
        <v>181</v>
      </c>
      <c r="N48" s="33" t="s">
        <v>182</v>
      </c>
      <c r="O48" s="33"/>
      <c r="P48" s="78">
        <v>312</v>
      </c>
      <c r="Q48" s="78">
        <v>1567</v>
      </c>
      <c r="R48" s="78">
        <v>1</v>
      </c>
      <c r="S48" s="78">
        <v>1</v>
      </c>
      <c r="T48" s="78">
        <v>14</v>
      </c>
      <c r="U48" s="78">
        <v>312</v>
      </c>
      <c r="V48" s="78">
        <v>1567</v>
      </c>
      <c r="W48" s="78">
        <v>23</v>
      </c>
      <c r="X48" s="78">
        <v>68</v>
      </c>
      <c r="Y48" s="78">
        <v>23</v>
      </c>
      <c r="Z48" s="78">
        <v>73</v>
      </c>
      <c r="AA48" s="94" t="s">
        <v>183</v>
      </c>
    </row>
    <row r="49" s="6" customFormat="1" ht="113" customHeight="1" spans="1:27">
      <c r="A49" s="30" t="s">
        <v>188</v>
      </c>
      <c r="B49" s="31" t="s">
        <v>189</v>
      </c>
      <c r="C49" s="31" t="s">
        <v>39</v>
      </c>
      <c r="D49" s="31" t="s">
        <v>190</v>
      </c>
      <c r="E49" s="31" t="s">
        <v>179</v>
      </c>
      <c r="F49" s="32" t="s">
        <v>42</v>
      </c>
      <c r="G49" s="31" t="s">
        <v>191</v>
      </c>
      <c r="H49" s="53">
        <v>3.84</v>
      </c>
      <c r="I49" s="53">
        <v>3.84</v>
      </c>
      <c r="J49" s="53"/>
      <c r="K49" s="53"/>
      <c r="L49" s="53"/>
      <c r="M49" s="33" t="s">
        <v>181</v>
      </c>
      <c r="N49" s="33" t="s">
        <v>182</v>
      </c>
      <c r="O49" s="33"/>
      <c r="P49" s="79">
        <v>150</v>
      </c>
      <c r="Q49" s="79">
        <v>597</v>
      </c>
      <c r="R49" s="78">
        <v>1</v>
      </c>
      <c r="S49" s="78">
        <v>1</v>
      </c>
      <c r="T49" s="78">
        <v>1</v>
      </c>
      <c r="U49" s="79">
        <v>150</v>
      </c>
      <c r="V49" s="79">
        <v>597</v>
      </c>
      <c r="W49" s="79">
        <v>6</v>
      </c>
      <c r="X49" s="79">
        <v>17</v>
      </c>
      <c r="Y49" s="78">
        <v>3</v>
      </c>
      <c r="Z49" s="78">
        <v>8</v>
      </c>
      <c r="AA49" s="94" t="s">
        <v>183</v>
      </c>
    </row>
    <row r="50" s="6" customFormat="1" ht="132" customHeight="1" spans="1:27">
      <c r="A50" s="30" t="s">
        <v>192</v>
      </c>
      <c r="B50" s="31" t="s">
        <v>193</v>
      </c>
      <c r="C50" s="31" t="s">
        <v>39</v>
      </c>
      <c r="D50" s="31" t="s">
        <v>194</v>
      </c>
      <c r="E50" s="31" t="s">
        <v>179</v>
      </c>
      <c r="F50" s="32" t="s">
        <v>42</v>
      </c>
      <c r="G50" s="31" t="s">
        <v>195</v>
      </c>
      <c r="H50" s="33">
        <v>16.92</v>
      </c>
      <c r="I50" s="33">
        <v>16.92</v>
      </c>
      <c r="J50" s="53"/>
      <c r="K50" s="53"/>
      <c r="L50" s="53"/>
      <c r="M50" s="33" t="s">
        <v>181</v>
      </c>
      <c r="N50" s="33" t="s">
        <v>182</v>
      </c>
      <c r="O50" s="33"/>
      <c r="P50" s="78">
        <v>183</v>
      </c>
      <c r="Q50" s="78">
        <v>750</v>
      </c>
      <c r="R50" s="78">
        <v>1</v>
      </c>
      <c r="S50" s="78">
        <v>1</v>
      </c>
      <c r="T50" s="78">
        <v>3</v>
      </c>
      <c r="U50" s="78">
        <v>183</v>
      </c>
      <c r="V50" s="78">
        <v>750</v>
      </c>
      <c r="W50" s="78">
        <v>11</v>
      </c>
      <c r="X50" s="78">
        <v>34</v>
      </c>
      <c r="Y50" s="78">
        <v>3</v>
      </c>
      <c r="Z50" s="78">
        <v>8</v>
      </c>
      <c r="AA50" s="94" t="s">
        <v>183</v>
      </c>
    </row>
    <row r="51" s="6" customFormat="1" ht="104" customHeight="1" spans="1:27">
      <c r="A51" s="30" t="s">
        <v>196</v>
      </c>
      <c r="B51" s="31" t="s">
        <v>197</v>
      </c>
      <c r="C51" s="31" t="s">
        <v>39</v>
      </c>
      <c r="D51" s="31" t="s">
        <v>198</v>
      </c>
      <c r="E51" s="31" t="s">
        <v>179</v>
      </c>
      <c r="F51" s="32" t="s">
        <v>42</v>
      </c>
      <c r="G51" s="31" t="s">
        <v>199</v>
      </c>
      <c r="H51" s="33">
        <v>7.72</v>
      </c>
      <c r="I51" s="33">
        <v>7.72</v>
      </c>
      <c r="J51" s="53"/>
      <c r="K51" s="53"/>
      <c r="L51" s="53"/>
      <c r="M51" s="33" t="s">
        <v>181</v>
      </c>
      <c r="N51" s="33" t="s">
        <v>182</v>
      </c>
      <c r="O51" s="33"/>
      <c r="P51" s="78">
        <v>27</v>
      </c>
      <c r="Q51" s="78">
        <v>103</v>
      </c>
      <c r="R51" s="78">
        <v>1</v>
      </c>
      <c r="S51" s="78">
        <v>1</v>
      </c>
      <c r="T51" s="78">
        <v>1</v>
      </c>
      <c r="U51" s="78">
        <v>27</v>
      </c>
      <c r="V51" s="78">
        <v>103</v>
      </c>
      <c r="W51" s="78">
        <v>0</v>
      </c>
      <c r="X51" s="78">
        <v>0</v>
      </c>
      <c r="Y51" s="78">
        <v>0</v>
      </c>
      <c r="Z51" s="78">
        <v>0</v>
      </c>
      <c r="AA51" s="94" t="s">
        <v>183</v>
      </c>
    </row>
    <row r="52" s="6" customFormat="1" ht="104" customHeight="1" spans="1:27">
      <c r="A52" s="30" t="s">
        <v>200</v>
      </c>
      <c r="B52" s="31" t="s">
        <v>201</v>
      </c>
      <c r="C52" s="31" t="s">
        <v>39</v>
      </c>
      <c r="D52" s="31" t="s">
        <v>202</v>
      </c>
      <c r="E52" s="31" t="s">
        <v>179</v>
      </c>
      <c r="F52" s="32" t="s">
        <v>42</v>
      </c>
      <c r="G52" s="31" t="s">
        <v>203</v>
      </c>
      <c r="H52" s="33">
        <v>134.92</v>
      </c>
      <c r="I52" s="33">
        <v>134.92</v>
      </c>
      <c r="J52" s="53">
        <v>0</v>
      </c>
      <c r="K52" s="53">
        <v>0</v>
      </c>
      <c r="L52" s="53">
        <v>0</v>
      </c>
      <c r="M52" s="33" t="s">
        <v>181</v>
      </c>
      <c r="N52" s="33" t="s">
        <v>182</v>
      </c>
      <c r="O52" s="33"/>
      <c r="P52" s="78">
        <v>419</v>
      </c>
      <c r="Q52" s="78">
        <v>1678</v>
      </c>
      <c r="R52" s="78">
        <v>1</v>
      </c>
      <c r="S52" s="78">
        <v>1</v>
      </c>
      <c r="T52" s="78">
        <v>9</v>
      </c>
      <c r="U52" s="78">
        <v>419</v>
      </c>
      <c r="V52" s="78">
        <v>1678</v>
      </c>
      <c r="W52" s="78">
        <v>29</v>
      </c>
      <c r="X52" s="78">
        <v>92</v>
      </c>
      <c r="Y52" s="78">
        <v>5</v>
      </c>
      <c r="Z52" s="78">
        <v>15</v>
      </c>
      <c r="AA52" s="94" t="s">
        <v>183</v>
      </c>
    </row>
    <row r="53" s="6" customFormat="1" ht="87" customHeight="1" spans="1:27">
      <c r="A53" s="30" t="s">
        <v>204</v>
      </c>
      <c r="B53" s="31" t="s">
        <v>205</v>
      </c>
      <c r="C53" s="31" t="s">
        <v>39</v>
      </c>
      <c r="D53" s="31" t="s">
        <v>206</v>
      </c>
      <c r="E53" s="31" t="s">
        <v>89</v>
      </c>
      <c r="F53" s="32" t="s">
        <v>42</v>
      </c>
      <c r="G53" s="31" t="s">
        <v>207</v>
      </c>
      <c r="H53" s="32">
        <v>207.78</v>
      </c>
      <c r="I53" s="32">
        <v>207.78</v>
      </c>
      <c r="J53" s="32"/>
      <c r="K53" s="32"/>
      <c r="L53" s="32"/>
      <c r="M53" s="32">
        <v>2023.03</v>
      </c>
      <c r="N53" s="33">
        <v>2023.1</v>
      </c>
      <c r="O53" s="32"/>
      <c r="P53" s="32">
        <v>198</v>
      </c>
      <c r="Q53" s="32">
        <v>762</v>
      </c>
      <c r="R53" s="32">
        <v>1</v>
      </c>
      <c r="S53" s="32">
        <v>0</v>
      </c>
      <c r="T53" s="32">
        <v>1</v>
      </c>
      <c r="U53" s="32">
        <v>198</v>
      </c>
      <c r="V53" s="32">
        <v>762</v>
      </c>
      <c r="W53" s="32">
        <v>4</v>
      </c>
      <c r="X53" s="32">
        <v>8</v>
      </c>
      <c r="Y53" s="32">
        <v>3</v>
      </c>
      <c r="Z53" s="32">
        <v>9</v>
      </c>
      <c r="AA53" s="94" t="s">
        <v>91</v>
      </c>
    </row>
    <row r="54" s="6" customFormat="1" ht="239" customHeight="1" spans="1:27">
      <c r="A54" s="30" t="s">
        <v>208</v>
      </c>
      <c r="B54" s="34" t="s">
        <v>209</v>
      </c>
      <c r="C54" s="34" t="s">
        <v>39</v>
      </c>
      <c r="D54" s="34" t="s">
        <v>106</v>
      </c>
      <c r="E54" s="34" t="s">
        <v>107</v>
      </c>
      <c r="F54" s="35" t="s">
        <v>42</v>
      </c>
      <c r="G54" s="34" t="s">
        <v>210</v>
      </c>
      <c r="H54" s="37">
        <v>1505.1</v>
      </c>
      <c r="I54" s="37">
        <v>200</v>
      </c>
      <c r="J54" s="37"/>
      <c r="K54" s="37"/>
      <c r="L54" s="37">
        <v>1305.1</v>
      </c>
      <c r="M54" s="37" t="s">
        <v>109</v>
      </c>
      <c r="N54" s="37" t="s">
        <v>110</v>
      </c>
      <c r="O54" s="37" t="s">
        <v>211</v>
      </c>
      <c r="P54" s="66">
        <v>1310</v>
      </c>
      <c r="Q54" s="66">
        <v>5358</v>
      </c>
      <c r="R54" s="66">
        <v>3</v>
      </c>
      <c r="S54" s="66">
        <v>3</v>
      </c>
      <c r="T54" s="66">
        <v>21</v>
      </c>
      <c r="U54" s="66">
        <v>1310</v>
      </c>
      <c r="V54" s="66">
        <v>5358</v>
      </c>
      <c r="W54" s="66">
        <v>200</v>
      </c>
      <c r="X54" s="66">
        <v>707</v>
      </c>
      <c r="Y54" s="66">
        <v>30</v>
      </c>
      <c r="Z54" s="66">
        <v>93</v>
      </c>
      <c r="AA54" s="94" t="s">
        <v>106</v>
      </c>
    </row>
    <row r="55" s="6" customFormat="1" ht="87" customHeight="1" spans="1:27">
      <c r="A55" s="30" t="s">
        <v>212</v>
      </c>
      <c r="B55" s="34" t="s">
        <v>213</v>
      </c>
      <c r="C55" s="34" t="s">
        <v>39</v>
      </c>
      <c r="D55" s="34" t="s">
        <v>106</v>
      </c>
      <c r="E55" s="34" t="s">
        <v>107</v>
      </c>
      <c r="F55" s="35" t="s">
        <v>42</v>
      </c>
      <c r="G55" s="34" t="s">
        <v>214</v>
      </c>
      <c r="H55" s="53">
        <v>48.81</v>
      </c>
      <c r="I55" s="53">
        <v>48.81</v>
      </c>
      <c r="J55" s="53"/>
      <c r="K55" s="53"/>
      <c r="L55" s="53"/>
      <c r="M55" s="53" t="s">
        <v>215</v>
      </c>
      <c r="N55" s="53" t="s">
        <v>110</v>
      </c>
      <c r="O55" s="33" t="s">
        <v>216</v>
      </c>
      <c r="P55" s="68">
        <v>189</v>
      </c>
      <c r="Q55" s="68">
        <v>742</v>
      </c>
      <c r="R55" s="90">
        <v>1</v>
      </c>
      <c r="S55" s="90">
        <v>1</v>
      </c>
      <c r="T55" s="90">
        <v>4</v>
      </c>
      <c r="U55" s="90">
        <v>189</v>
      </c>
      <c r="V55" s="90">
        <v>742</v>
      </c>
      <c r="W55" s="90">
        <v>33</v>
      </c>
      <c r="X55" s="90">
        <v>115</v>
      </c>
      <c r="Y55" s="90">
        <v>7</v>
      </c>
      <c r="Z55" s="90">
        <v>22</v>
      </c>
      <c r="AA55" s="94" t="s">
        <v>106</v>
      </c>
    </row>
    <row r="56" s="6" customFormat="1" ht="174" customHeight="1" spans="1:27">
      <c r="A56" s="30" t="s">
        <v>217</v>
      </c>
      <c r="B56" s="34" t="s">
        <v>218</v>
      </c>
      <c r="C56" s="34" t="s">
        <v>39</v>
      </c>
      <c r="D56" s="34" t="s">
        <v>106</v>
      </c>
      <c r="E56" s="34" t="s">
        <v>107</v>
      </c>
      <c r="F56" s="35" t="s">
        <v>42</v>
      </c>
      <c r="G56" s="34" t="s">
        <v>219</v>
      </c>
      <c r="H56" s="53">
        <v>85.16</v>
      </c>
      <c r="I56" s="53">
        <v>85.16</v>
      </c>
      <c r="J56" s="53"/>
      <c r="K56" s="53"/>
      <c r="L56" s="53"/>
      <c r="M56" s="53" t="s">
        <v>215</v>
      </c>
      <c r="N56" s="53" t="s">
        <v>115</v>
      </c>
      <c r="O56" s="33" t="s">
        <v>220</v>
      </c>
      <c r="P56" s="68">
        <v>130</v>
      </c>
      <c r="Q56" s="68">
        <v>539</v>
      </c>
      <c r="R56" s="90">
        <v>1</v>
      </c>
      <c r="S56" s="90">
        <v>0</v>
      </c>
      <c r="T56" s="90">
        <v>1</v>
      </c>
      <c r="U56" s="90">
        <v>130</v>
      </c>
      <c r="V56" s="90">
        <v>539</v>
      </c>
      <c r="W56" s="90">
        <v>16</v>
      </c>
      <c r="X56" s="90">
        <v>73</v>
      </c>
      <c r="Y56" s="90">
        <v>2</v>
      </c>
      <c r="Z56" s="90">
        <v>5</v>
      </c>
      <c r="AA56" s="94" t="s">
        <v>106</v>
      </c>
    </row>
    <row r="57" s="6" customFormat="1" ht="152" customHeight="1" spans="1:27">
      <c r="A57" s="30" t="s">
        <v>221</v>
      </c>
      <c r="B57" s="34" t="s">
        <v>222</v>
      </c>
      <c r="C57" s="34" t="s">
        <v>39</v>
      </c>
      <c r="D57" s="34" t="s">
        <v>106</v>
      </c>
      <c r="E57" s="34" t="s">
        <v>107</v>
      </c>
      <c r="F57" s="35" t="s">
        <v>42</v>
      </c>
      <c r="G57" s="34" t="s">
        <v>223</v>
      </c>
      <c r="H57" s="53">
        <v>63.06</v>
      </c>
      <c r="I57" s="53">
        <v>63.06</v>
      </c>
      <c r="J57" s="53"/>
      <c r="K57" s="53"/>
      <c r="L57" s="53"/>
      <c r="M57" s="53" t="s">
        <v>215</v>
      </c>
      <c r="N57" s="53" t="s">
        <v>224</v>
      </c>
      <c r="O57" s="33" t="s">
        <v>225</v>
      </c>
      <c r="P57" s="68">
        <v>265</v>
      </c>
      <c r="Q57" s="68">
        <v>1186</v>
      </c>
      <c r="R57" s="90">
        <v>1</v>
      </c>
      <c r="S57" s="90">
        <v>0</v>
      </c>
      <c r="T57" s="90">
        <v>1</v>
      </c>
      <c r="U57" s="90">
        <v>265</v>
      </c>
      <c r="V57" s="90">
        <v>1186</v>
      </c>
      <c r="W57" s="90">
        <v>23</v>
      </c>
      <c r="X57" s="90">
        <v>59</v>
      </c>
      <c r="Y57" s="90">
        <v>5</v>
      </c>
      <c r="Z57" s="90">
        <v>18</v>
      </c>
      <c r="AA57" s="94" t="s">
        <v>106</v>
      </c>
    </row>
    <row r="58" s="6" customFormat="1" ht="93" customHeight="1" spans="1:27">
      <c r="A58" s="30" t="s">
        <v>226</v>
      </c>
      <c r="B58" s="34" t="s">
        <v>227</v>
      </c>
      <c r="C58" s="34" t="s">
        <v>39</v>
      </c>
      <c r="D58" s="34" t="s">
        <v>106</v>
      </c>
      <c r="E58" s="34" t="s">
        <v>107</v>
      </c>
      <c r="F58" s="35" t="s">
        <v>42</v>
      </c>
      <c r="G58" s="34" t="s">
        <v>228</v>
      </c>
      <c r="H58" s="53">
        <v>10.21</v>
      </c>
      <c r="I58" s="53">
        <v>10.21</v>
      </c>
      <c r="J58" s="53"/>
      <c r="K58" s="53"/>
      <c r="L58" s="53"/>
      <c r="M58" s="53" t="s">
        <v>215</v>
      </c>
      <c r="N58" s="53" t="s">
        <v>224</v>
      </c>
      <c r="O58" s="33" t="s">
        <v>229</v>
      </c>
      <c r="P58" s="68">
        <v>118</v>
      </c>
      <c r="Q58" s="68">
        <v>483</v>
      </c>
      <c r="R58" s="90">
        <v>1</v>
      </c>
      <c r="S58" s="90">
        <v>1</v>
      </c>
      <c r="T58" s="90">
        <v>1</v>
      </c>
      <c r="U58" s="90">
        <v>118</v>
      </c>
      <c r="V58" s="90">
        <v>483</v>
      </c>
      <c r="W58" s="90">
        <v>21</v>
      </c>
      <c r="X58" s="90">
        <v>73</v>
      </c>
      <c r="Y58" s="90">
        <v>4</v>
      </c>
      <c r="Z58" s="90">
        <v>16</v>
      </c>
      <c r="AA58" s="94" t="s">
        <v>106</v>
      </c>
    </row>
    <row r="59" s="6" customFormat="1" ht="89" customHeight="1" spans="1:27">
      <c r="A59" s="30" t="s">
        <v>230</v>
      </c>
      <c r="B59" s="34" t="s">
        <v>231</v>
      </c>
      <c r="C59" s="34" t="s">
        <v>39</v>
      </c>
      <c r="D59" s="34" t="s">
        <v>106</v>
      </c>
      <c r="E59" s="34" t="s">
        <v>107</v>
      </c>
      <c r="F59" s="35" t="s">
        <v>42</v>
      </c>
      <c r="G59" s="34" t="s">
        <v>232</v>
      </c>
      <c r="H59" s="53">
        <v>47.56</v>
      </c>
      <c r="I59" s="53">
        <v>47.56</v>
      </c>
      <c r="J59" s="53"/>
      <c r="K59" s="53"/>
      <c r="L59" s="53"/>
      <c r="M59" s="53" t="s">
        <v>215</v>
      </c>
      <c r="N59" s="53" t="s">
        <v>115</v>
      </c>
      <c r="O59" s="33" t="s">
        <v>233</v>
      </c>
      <c r="P59" s="68">
        <v>76</v>
      </c>
      <c r="Q59" s="68">
        <v>305</v>
      </c>
      <c r="R59" s="90">
        <v>1</v>
      </c>
      <c r="S59" s="90">
        <v>1</v>
      </c>
      <c r="T59" s="90">
        <v>1</v>
      </c>
      <c r="U59" s="90">
        <v>76</v>
      </c>
      <c r="V59" s="90">
        <v>305</v>
      </c>
      <c r="W59" s="90">
        <v>7</v>
      </c>
      <c r="X59" s="90">
        <v>24</v>
      </c>
      <c r="Y59" s="90">
        <v>0</v>
      </c>
      <c r="Z59" s="90">
        <v>0</v>
      </c>
      <c r="AA59" s="94" t="s">
        <v>106</v>
      </c>
    </row>
    <row r="60" s="6" customFormat="1" ht="99" customHeight="1" spans="1:27">
      <c r="A60" s="30" t="s">
        <v>234</v>
      </c>
      <c r="B60" s="34" t="s">
        <v>235</v>
      </c>
      <c r="C60" s="34" t="s">
        <v>39</v>
      </c>
      <c r="D60" s="34" t="s">
        <v>106</v>
      </c>
      <c r="E60" s="34" t="s">
        <v>107</v>
      </c>
      <c r="F60" s="35" t="s">
        <v>42</v>
      </c>
      <c r="G60" s="34" t="s">
        <v>236</v>
      </c>
      <c r="H60" s="53">
        <v>17.54</v>
      </c>
      <c r="I60" s="53">
        <v>17.54</v>
      </c>
      <c r="J60" s="53"/>
      <c r="K60" s="53"/>
      <c r="L60" s="53"/>
      <c r="M60" s="53" t="s">
        <v>215</v>
      </c>
      <c r="N60" s="53" t="s">
        <v>224</v>
      </c>
      <c r="O60" s="33" t="s">
        <v>237</v>
      </c>
      <c r="P60" s="68">
        <v>158</v>
      </c>
      <c r="Q60" s="68">
        <v>734</v>
      </c>
      <c r="R60" s="90">
        <v>1</v>
      </c>
      <c r="S60" s="90">
        <v>1</v>
      </c>
      <c r="T60" s="90">
        <v>1</v>
      </c>
      <c r="U60" s="90">
        <v>158</v>
      </c>
      <c r="V60" s="90">
        <v>734</v>
      </c>
      <c r="W60" s="90">
        <v>10</v>
      </c>
      <c r="X60" s="90">
        <v>37</v>
      </c>
      <c r="Y60" s="90">
        <v>1</v>
      </c>
      <c r="Z60" s="90">
        <v>2</v>
      </c>
      <c r="AA60" s="94" t="s">
        <v>106</v>
      </c>
    </row>
    <row r="61" s="6" customFormat="1" ht="176" customHeight="1" spans="1:27">
      <c r="A61" s="30" t="s">
        <v>238</v>
      </c>
      <c r="B61" s="31" t="s">
        <v>239</v>
      </c>
      <c r="C61" s="31" t="s">
        <v>39</v>
      </c>
      <c r="D61" s="31" t="s">
        <v>240</v>
      </c>
      <c r="E61" s="31" t="s">
        <v>241</v>
      </c>
      <c r="F61" s="32" t="s">
        <v>42</v>
      </c>
      <c r="G61" s="31" t="s">
        <v>242</v>
      </c>
      <c r="H61" s="38">
        <v>71.7687</v>
      </c>
      <c r="I61" s="38">
        <f t="shared" ref="I61:I63" si="7">H61</f>
        <v>71.7687</v>
      </c>
      <c r="J61" s="33"/>
      <c r="K61" s="33"/>
      <c r="L61" s="33"/>
      <c r="M61" s="33" t="s">
        <v>243</v>
      </c>
      <c r="N61" s="33" t="s">
        <v>244</v>
      </c>
      <c r="O61" s="33" t="s">
        <v>245</v>
      </c>
      <c r="P61" s="68">
        <v>57</v>
      </c>
      <c r="Q61" s="64">
        <v>196</v>
      </c>
      <c r="R61" s="64">
        <v>1</v>
      </c>
      <c r="S61" s="64">
        <v>1</v>
      </c>
      <c r="T61" s="64">
        <v>1</v>
      </c>
      <c r="U61" s="68">
        <v>57</v>
      </c>
      <c r="V61" s="64">
        <v>196</v>
      </c>
      <c r="W61" s="64">
        <v>11</v>
      </c>
      <c r="X61" s="64">
        <v>43</v>
      </c>
      <c r="Y61" s="64">
        <v>0</v>
      </c>
      <c r="Z61" s="64">
        <v>0</v>
      </c>
      <c r="AA61" s="94" t="s">
        <v>246</v>
      </c>
    </row>
    <row r="62" s="6" customFormat="1" ht="135" customHeight="1" spans="1:27">
      <c r="A62" s="30" t="s">
        <v>247</v>
      </c>
      <c r="B62" s="31" t="s">
        <v>248</v>
      </c>
      <c r="C62" s="31" t="s">
        <v>39</v>
      </c>
      <c r="D62" s="31" t="s">
        <v>249</v>
      </c>
      <c r="E62" s="31" t="s">
        <v>241</v>
      </c>
      <c r="F62" s="32" t="s">
        <v>42</v>
      </c>
      <c r="G62" s="31" t="s">
        <v>250</v>
      </c>
      <c r="H62" s="38">
        <v>31.123</v>
      </c>
      <c r="I62" s="38">
        <f t="shared" si="7"/>
        <v>31.123</v>
      </c>
      <c r="J62" s="33"/>
      <c r="K62" s="33"/>
      <c r="L62" s="33"/>
      <c r="M62" s="33" t="s">
        <v>243</v>
      </c>
      <c r="N62" s="33" t="s">
        <v>244</v>
      </c>
      <c r="O62" s="33" t="s">
        <v>251</v>
      </c>
      <c r="P62" s="64">
        <v>15</v>
      </c>
      <c r="Q62" s="64">
        <v>50</v>
      </c>
      <c r="R62" s="64">
        <v>1</v>
      </c>
      <c r="S62" s="64">
        <v>1</v>
      </c>
      <c r="T62" s="64">
        <v>1</v>
      </c>
      <c r="U62" s="64">
        <v>15</v>
      </c>
      <c r="V62" s="64">
        <v>50</v>
      </c>
      <c r="W62" s="64">
        <v>12</v>
      </c>
      <c r="X62" s="64">
        <v>43</v>
      </c>
      <c r="Y62" s="64">
        <v>0</v>
      </c>
      <c r="Z62" s="64">
        <v>0</v>
      </c>
      <c r="AA62" s="94" t="s">
        <v>246</v>
      </c>
    </row>
    <row r="63" s="6" customFormat="1" ht="87" customHeight="1" spans="1:27">
      <c r="A63" s="30" t="s">
        <v>252</v>
      </c>
      <c r="B63" s="31" t="s">
        <v>253</v>
      </c>
      <c r="C63" s="31" t="s">
        <v>39</v>
      </c>
      <c r="D63" s="31" t="s">
        <v>254</v>
      </c>
      <c r="E63" s="31" t="s">
        <v>241</v>
      </c>
      <c r="F63" s="32" t="s">
        <v>42</v>
      </c>
      <c r="G63" s="31" t="s">
        <v>255</v>
      </c>
      <c r="H63" s="38">
        <v>13.729</v>
      </c>
      <c r="I63" s="38">
        <f t="shared" si="7"/>
        <v>13.729</v>
      </c>
      <c r="J63" s="33"/>
      <c r="K63" s="33"/>
      <c r="L63" s="33"/>
      <c r="M63" s="33" t="s">
        <v>243</v>
      </c>
      <c r="N63" s="33" t="s">
        <v>244</v>
      </c>
      <c r="O63" s="33" t="s">
        <v>256</v>
      </c>
      <c r="P63" s="64">
        <v>51</v>
      </c>
      <c r="Q63" s="64">
        <v>190</v>
      </c>
      <c r="R63" s="64">
        <v>1</v>
      </c>
      <c r="S63" s="64">
        <v>1</v>
      </c>
      <c r="T63" s="64">
        <v>1</v>
      </c>
      <c r="U63" s="64">
        <v>51</v>
      </c>
      <c r="V63" s="64">
        <v>190</v>
      </c>
      <c r="W63" s="64">
        <v>30</v>
      </c>
      <c r="X63" s="64">
        <v>111</v>
      </c>
      <c r="Y63" s="64">
        <v>3</v>
      </c>
      <c r="Z63" s="64">
        <v>7</v>
      </c>
      <c r="AA63" s="94" t="s">
        <v>246</v>
      </c>
    </row>
    <row r="64" s="6" customFormat="1" ht="79" customHeight="1" spans="1:27">
      <c r="A64" s="30" t="s">
        <v>257</v>
      </c>
      <c r="B64" s="34" t="s">
        <v>258</v>
      </c>
      <c r="C64" s="34" t="s">
        <v>39</v>
      </c>
      <c r="D64" s="34" t="s">
        <v>259</v>
      </c>
      <c r="E64" s="34" t="s">
        <v>49</v>
      </c>
      <c r="F64" s="36" t="s">
        <v>42</v>
      </c>
      <c r="G64" s="34" t="s">
        <v>260</v>
      </c>
      <c r="H64" s="54">
        <v>160.0008</v>
      </c>
      <c r="I64" s="54">
        <v>160.0008</v>
      </c>
      <c r="J64" s="80"/>
      <c r="K64" s="37"/>
      <c r="L64" s="37"/>
      <c r="M64" s="65" t="s">
        <v>261</v>
      </c>
      <c r="N64" s="65" t="s">
        <v>262</v>
      </c>
      <c r="O64" s="37" t="s">
        <v>263</v>
      </c>
      <c r="P64" s="66">
        <v>1193</v>
      </c>
      <c r="Q64" s="66">
        <v>4078</v>
      </c>
      <c r="R64" s="66">
        <v>1</v>
      </c>
      <c r="S64" s="66">
        <v>1</v>
      </c>
      <c r="T64" s="66">
        <v>8</v>
      </c>
      <c r="U64" s="66">
        <v>7</v>
      </c>
      <c r="V64" s="66">
        <v>11</v>
      </c>
      <c r="W64" s="66">
        <v>6</v>
      </c>
      <c r="X64" s="66">
        <v>10</v>
      </c>
      <c r="Y64" s="66">
        <v>1</v>
      </c>
      <c r="Z64" s="66">
        <v>1</v>
      </c>
      <c r="AA64" s="94" t="s">
        <v>54</v>
      </c>
    </row>
    <row r="65" s="6" customFormat="1" ht="107" customHeight="1" spans="1:27">
      <c r="A65" s="30" t="s">
        <v>264</v>
      </c>
      <c r="B65" s="34" t="s">
        <v>265</v>
      </c>
      <c r="C65" s="34" t="s">
        <v>39</v>
      </c>
      <c r="D65" s="34" t="s">
        <v>259</v>
      </c>
      <c r="E65" s="34" t="s">
        <v>49</v>
      </c>
      <c r="F65" s="36" t="s">
        <v>42</v>
      </c>
      <c r="G65" s="34" t="s">
        <v>266</v>
      </c>
      <c r="H65" s="54">
        <v>12.9768</v>
      </c>
      <c r="I65" s="54">
        <v>12.9768</v>
      </c>
      <c r="J65" s="80"/>
      <c r="K65" s="37"/>
      <c r="L65" s="37"/>
      <c r="M65" s="65" t="s">
        <v>267</v>
      </c>
      <c r="N65" s="65" t="s">
        <v>268</v>
      </c>
      <c r="O65" s="37" t="s">
        <v>269</v>
      </c>
      <c r="P65" s="66">
        <v>1193</v>
      </c>
      <c r="Q65" s="66">
        <v>4078</v>
      </c>
      <c r="R65" s="66">
        <v>1</v>
      </c>
      <c r="S65" s="66">
        <v>1</v>
      </c>
      <c r="T65" s="66">
        <v>8</v>
      </c>
      <c r="U65" s="66">
        <v>7</v>
      </c>
      <c r="V65" s="66">
        <v>11</v>
      </c>
      <c r="W65" s="66">
        <v>6</v>
      </c>
      <c r="X65" s="66">
        <v>10</v>
      </c>
      <c r="Y65" s="66">
        <v>1</v>
      </c>
      <c r="Z65" s="66">
        <v>1</v>
      </c>
      <c r="AA65" s="94" t="s">
        <v>54</v>
      </c>
    </row>
    <row r="66" s="6" customFormat="1" ht="127" customHeight="1" spans="1:27">
      <c r="A66" s="30" t="s">
        <v>270</v>
      </c>
      <c r="B66" s="31" t="s">
        <v>271</v>
      </c>
      <c r="C66" s="96" t="s">
        <v>39</v>
      </c>
      <c r="D66" s="96" t="s">
        <v>272</v>
      </c>
      <c r="E66" s="34" t="s">
        <v>49</v>
      </c>
      <c r="F66" s="36" t="s">
        <v>42</v>
      </c>
      <c r="G66" s="63" t="s">
        <v>273</v>
      </c>
      <c r="H66" s="54">
        <v>48.902</v>
      </c>
      <c r="I66" s="54">
        <v>47.162</v>
      </c>
      <c r="J66" s="54">
        <f t="shared" ref="J66:J70" si="8">H66-I66</f>
        <v>1.74</v>
      </c>
      <c r="K66" s="54"/>
      <c r="L66" s="54"/>
      <c r="M66" s="65" t="s">
        <v>267</v>
      </c>
      <c r="N66" s="65" t="s">
        <v>268</v>
      </c>
      <c r="O66" s="33" t="s">
        <v>274</v>
      </c>
      <c r="P66" s="68">
        <v>95</v>
      </c>
      <c r="Q66" s="68">
        <v>410</v>
      </c>
      <c r="R66" s="90">
        <v>1</v>
      </c>
      <c r="S66" s="90">
        <v>0</v>
      </c>
      <c r="T66" s="90">
        <v>1</v>
      </c>
      <c r="U66" s="90">
        <v>95</v>
      </c>
      <c r="V66" s="90">
        <v>410</v>
      </c>
      <c r="W66" s="90">
        <v>4</v>
      </c>
      <c r="X66" s="90">
        <v>22</v>
      </c>
      <c r="Y66" s="90">
        <v>0</v>
      </c>
      <c r="Z66" s="90">
        <v>0</v>
      </c>
      <c r="AA66" s="94" t="s">
        <v>54</v>
      </c>
    </row>
    <row r="67" s="6" customFormat="1" ht="105" customHeight="1" spans="1:27">
      <c r="A67" s="30" t="s">
        <v>275</v>
      </c>
      <c r="B67" s="31" t="s">
        <v>276</v>
      </c>
      <c r="C67" s="96" t="s">
        <v>39</v>
      </c>
      <c r="D67" s="96" t="s">
        <v>277</v>
      </c>
      <c r="E67" s="34" t="s">
        <v>49</v>
      </c>
      <c r="F67" s="36" t="s">
        <v>42</v>
      </c>
      <c r="G67" s="63" t="s">
        <v>278</v>
      </c>
      <c r="H67" s="54">
        <v>11.86</v>
      </c>
      <c r="I67" s="54">
        <v>11.26</v>
      </c>
      <c r="J67" s="54">
        <f t="shared" si="8"/>
        <v>0.6</v>
      </c>
      <c r="K67" s="54"/>
      <c r="L67" s="54"/>
      <c r="M67" s="65" t="s">
        <v>279</v>
      </c>
      <c r="N67" s="65" t="s">
        <v>280</v>
      </c>
      <c r="O67" s="33" t="s">
        <v>281</v>
      </c>
      <c r="P67" s="68">
        <v>95</v>
      </c>
      <c r="Q67" s="68">
        <v>443</v>
      </c>
      <c r="R67" s="90">
        <v>1</v>
      </c>
      <c r="S67" s="90">
        <v>1</v>
      </c>
      <c r="T67" s="90">
        <v>1</v>
      </c>
      <c r="U67" s="90">
        <v>6</v>
      </c>
      <c r="V67" s="90">
        <v>24</v>
      </c>
      <c r="W67" s="90">
        <v>6</v>
      </c>
      <c r="X67" s="90">
        <v>24</v>
      </c>
      <c r="Y67" s="90"/>
      <c r="Z67" s="90"/>
      <c r="AA67" s="94" t="s">
        <v>54</v>
      </c>
    </row>
    <row r="68" s="6" customFormat="1" ht="114" customHeight="1" spans="1:27">
      <c r="A68" s="30" t="s">
        <v>282</v>
      </c>
      <c r="B68" s="31" t="s">
        <v>283</v>
      </c>
      <c r="C68" s="96" t="s">
        <v>39</v>
      </c>
      <c r="D68" s="31" t="s">
        <v>284</v>
      </c>
      <c r="E68" s="34" t="s">
        <v>49</v>
      </c>
      <c r="F68" s="36" t="s">
        <v>42</v>
      </c>
      <c r="G68" s="63" t="s">
        <v>278</v>
      </c>
      <c r="H68" s="54">
        <v>14.96</v>
      </c>
      <c r="I68" s="54">
        <v>14.96</v>
      </c>
      <c r="J68" s="54"/>
      <c r="K68" s="54"/>
      <c r="L68" s="54"/>
      <c r="M68" s="65" t="s">
        <v>285</v>
      </c>
      <c r="N68" s="65" t="s">
        <v>286</v>
      </c>
      <c r="O68" s="33" t="s">
        <v>287</v>
      </c>
      <c r="P68" s="68">
        <v>829</v>
      </c>
      <c r="Q68" s="68">
        <v>3614</v>
      </c>
      <c r="R68" s="68">
        <v>1</v>
      </c>
      <c r="S68" s="68">
        <v>1</v>
      </c>
      <c r="T68" s="68">
        <v>12</v>
      </c>
      <c r="U68" s="68">
        <v>69</v>
      </c>
      <c r="V68" s="68">
        <v>236</v>
      </c>
      <c r="W68" s="68">
        <v>68</v>
      </c>
      <c r="X68" s="68">
        <v>234</v>
      </c>
      <c r="Y68" s="68">
        <v>1</v>
      </c>
      <c r="Z68" s="68">
        <v>2</v>
      </c>
      <c r="AA68" s="94" t="s">
        <v>54</v>
      </c>
    </row>
    <row r="69" s="6" customFormat="1" ht="152" customHeight="1" spans="1:27">
      <c r="A69" s="30" t="s">
        <v>288</v>
      </c>
      <c r="B69" s="97" t="s">
        <v>289</v>
      </c>
      <c r="C69" s="98" t="s">
        <v>39</v>
      </c>
      <c r="D69" s="98" t="s">
        <v>259</v>
      </c>
      <c r="E69" s="98" t="s">
        <v>54</v>
      </c>
      <c r="F69" s="99" t="s">
        <v>42</v>
      </c>
      <c r="G69" s="97" t="s">
        <v>290</v>
      </c>
      <c r="H69" s="100">
        <v>456.6611</v>
      </c>
      <c r="I69" s="100">
        <v>398.2611</v>
      </c>
      <c r="J69" s="100">
        <f t="shared" si="8"/>
        <v>58.4</v>
      </c>
      <c r="K69" s="121"/>
      <c r="L69" s="121"/>
      <c r="M69" s="122" t="s">
        <v>279</v>
      </c>
      <c r="N69" s="122" t="s">
        <v>291</v>
      </c>
      <c r="O69" s="121" t="s">
        <v>292</v>
      </c>
      <c r="P69" s="87">
        <v>1193</v>
      </c>
      <c r="Q69" s="87">
        <v>4078</v>
      </c>
      <c r="R69" s="87">
        <v>1</v>
      </c>
      <c r="S69" s="87">
        <v>1</v>
      </c>
      <c r="T69" s="87">
        <v>8</v>
      </c>
      <c r="U69" s="87">
        <v>7</v>
      </c>
      <c r="V69" s="87">
        <v>11</v>
      </c>
      <c r="W69" s="87">
        <v>6</v>
      </c>
      <c r="X69" s="87">
        <v>10</v>
      </c>
      <c r="Y69" s="87">
        <v>1</v>
      </c>
      <c r="Z69" s="87">
        <v>1</v>
      </c>
      <c r="AA69" s="94" t="s">
        <v>54</v>
      </c>
    </row>
    <row r="70" s="6" customFormat="1" ht="114" customHeight="1" spans="1:27">
      <c r="A70" s="30" t="s">
        <v>293</v>
      </c>
      <c r="B70" s="39" t="s">
        <v>294</v>
      </c>
      <c r="C70" s="99" t="s">
        <v>39</v>
      </c>
      <c r="D70" s="40" t="s">
        <v>295</v>
      </c>
      <c r="E70" s="99" t="s">
        <v>54</v>
      </c>
      <c r="F70" s="99" t="s">
        <v>42</v>
      </c>
      <c r="G70" s="101" t="s">
        <v>296</v>
      </c>
      <c r="H70" s="102">
        <v>22.6404</v>
      </c>
      <c r="I70" s="102">
        <v>22.6404</v>
      </c>
      <c r="J70" s="102">
        <f t="shared" si="8"/>
        <v>0</v>
      </c>
      <c r="K70" s="102"/>
      <c r="L70" s="102"/>
      <c r="M70" s="122" t="s">
        <v>267</v>
      </c>
      <c r="N70" s="122" t="s">
        <v>268</v>
      </c>
      <c r="O70" s="41" t="s">
        <v>274</v>
      </c>
      <c r="P70" s="123">
        <v>250</v>
      </c>
      <c r="Q70" s="123">
        <v>1001</v>
      </c>
      <c r="R70" s="123">
        <v>1</v>
      </c>
      <c r="S70" s="123">
        <v>0</v>
      </c>
      <c r="T70" s="123">
        <v>1</v>
      </c>
      <c r="U70" s="123">
        <v>95</v>
      </c>
      <c r="V70" s="123">
        <v>410</v>
      </c>
      <c r="W70" s="123">
        <v>4</v>
      </c>
      <c r="X70" s="123">
        <v>22</v>
      </c>
      <c r="Y70" s="123">
        <v>0</v>
      </c>
      <c r="Z70" s="123">
        <v>0</v>
      </c>
      <c r="AA70" s="94" t="s">
        <v>54</v>
      </c>
    </row>
    <row r="71" s="6" customFormat="1" ht="170" customHeight="1" spans="1:27">
      <c r="A71" s="30" t="s">
        <v>297</v>
      </c>
      <c r="B71" s="43" t="s">
        <v>298</v>
      </c>
      <c r="C71" s="43" t="s">
        <v>39</v>
      </c>
      <c r="D71" s="35" t="s">
        <v>299</v>
      </c>
      <c r="E71" s="35" t="s">
        <v>95</v>
      </c>
      <c r="F71" s="35" t="s">
        <v>74</v>
      </c>
      <c r="G71" s="34" t="s">
        <v>300</v>
      </c>
      <c r="H71" s="37">
        <v>190.88</v>
      </c>
      <c r="I71" s="37">
        <v>190.88</v>
      </c>
      <c r="J71" s="37"/>
      <c r="K71" s="37"/>
      <c r="L71" s="37"/>
      <c r="M71" s="71">
        <v>44958</v>
      </c>
      <c r="N71" s="71">
        <v>45139</v>
      </c>
      <c r="O71" s="37"/>
      <c r="P71" s="37">
        <v>3801</v>
      </c>
      <c r="Q71" s="37">
        <v>11088</v>
      </c>
      <c r="R71" s="35">
        <v>6</v>
      </c>
      <c r="S71" s="35">
        <v>39</v>
      </c>
      <c r="T71" s="35"/>
      <c r="U71" s="35">
        <v>3801</v>
      </c>
      <c r="V71" s="35">
        <v>11088</v>
      </c>
      <c r="W71" s="35">
        <v>3600</v>
      </c>
      <c r="X71" s="35">
        <v>9800</v>
      </c>
      <c r="Y71" s="35">
        <v>12</v>
      </c>
      <c r="Z71" s="35">
        <v>48</v>
      </c>
      <c r="AA71" s="94" t="s">
        <v>97</v>
      </c>
    </row>
    <row r="72" s="6" customFormat="1" ht="126" customHeight="1" spans="1:27">
      <c r="A72" s="30" t="s">
        <v>301</v>
      </c>
      <c r="B72" s="97" t="s">
        <v>302</v>
      </c>
      <c r="C72" s="98" t="s">
        <v>39</v>
      </c>
      <c r="D72" s="40" t="s">
        <v>303</v>
      </c>
      <c r="E72" s="40" t="s">
        <v>100</v>
      </c>
      <c r="F72" s="99" t="s">
        <v>165</v>
      </c>
      <c r="G72" s="41" t="s">
        <v>304</v>
      </c>
      <c r="H72" s="103">
        <v>64.92</v>
      </c>
      <c r="I72" s="121">
        <v>64.92</v>
      </c>
      <c r="J72" s="103"/>
      <c r="K72" s="103"/>
      <c r="L72" s="103"/>
      <c r="M72" s="103" t="s">
        <v>243</v>
      </c>
      <c r="N72" s="103" t="s">
        <v>244</v>
      </c>
      <c r="O72" s="41" t="s">
        <v>305</v>
      </c>
      <c r="P72" s="123">
        <v>46</v>
      </c>
      <c r="Q72" s="123">
        <v>187</v>
      </c>
      <c r="R72" s="132">
        <v>1</v>
      </c>
      <c r="S72" s="132">
        <v>1</v>
      </c>
      <c r="T72" s="132">
        <v>1</v>
      </c>
      <c r="U72" s="123">
        <v>0</v>
      </c>
      <c r="V72" s="123">
        <v>0</v>
      </c>
      <c r="W72" s="132">
        <v>5</v>
      </c>
      <c r="X72" s="132">
        <v>19</v>
      </c>
      <c r="Y72" s="132">
        <v>0</v>
      </c>
      <c r="Z72" s="132">
        <v>0</v>
      </c>
      <c r="AA72" s="94" t="s">
        <v>103</v>
      </c>
    </row>
    <row r="73" s="6" customFormat="1" ht="30" customHeight="1" spans="1:27">
      <c r="A73" s="25"/>
      <c r="B73" s="27"/>
      <c r="C73" s="27"/>
      <c r="D73" s="25"/>
      <c r="E73" s="25"/>
      <c r="F73" s="25"/>
      <c r="G73" s="26"/>
      <c r="H73" s="28"/>
      <c r="I73" s="28"/>
      <c r="J73" s="28"/>
      <c r="K73" s="28"/>
      <c r="L73" s="28"/>
      <c r="M73" s="28"/>
      <c r="N73" s="28"/>
      <c r="O73" s="28"/>
      <c r="P73" s="61"/>
      <c r="Q73" s="61"/>
      <c r="R73" s="25"/>
      <c r="S73" s="25"/>
      <c r="T73" s="25"/>
      <c r="U73" s="25"/>
      <c r="V73" s="25"/>
      <c r="W73" s="25"/>
      <c r="X73" s="25"/>
      <c r="Y73" s="25"/>
      <c r="Z73" s="25"/>
      <c r="AA73" s="94"/>
    </row>
    <row r="74" s="5" customFormat="1" ht="30" customHeight="1" spans="1:27">
      <c r="A74" s="25">
        <v>7</v>
      </c>
      <c r="B74" s="26" t="s">
        <v>306</v>
      </c>
      <c r="C74" s="26"/>
      <c r="D74" s="25"/>
      <c r="E74" s="25"/>
      <c r="F74" s="25"/>
      <c r="G74" s="26"/>
      <c r="H74" s="28">
        <f>H75+H78+H80+H83</f>
        <v>243.5</v>
      </c>
      <c r="I74" s="28">
        <f>I75+I78+I80+I83</f>
        <v>243.5</v>
      </c>
      <c r="J74" s="28">
        <f>J75+J78+J80+J83</f>
        <v>0</v>
      </c>
      <c r="K74" s="28">
        <f t="shared" ref="K74:Z74" si="9">K75+K78+K80+K83</f>
        <v>0</v>
      </c>
      <c r="L74" s="28">
        <f t="shared" si="9"/>
        <v>0</v>
      </c>
      <c r="M74" s="28"/>
      <c r="N74" s="28"/>
      <c r="O74" s="28"/>
      <c r="P74" s="61">
        <f t="shared" si="9"/>
        <v>2697</v>
      </c>
      <c r="Q74" s="61">
        <f t="shared" si="9"/>
        <v>3497</v>
      </c>
      <c r="R74" s="25">
        <f t="shared" si="9"/>
        <v>77</v>
      </c>
      <c r="S74" s="25">
        <f t="shared" si="9"/>
        <v>38</v>
      </c>
      <c r="T74" s="25">
        <f t="shared" si="9"/>
        <v>300</v>
      </c>
      <c r="U74" s="25">
        <f t="shared" si="9"/>
        <v>800</v>
      </c>
      <c r="V74" s="25">
        <f t="shared" si="9"/>
        <v>800</v>
      </c>
      <c r="W74" s="25">
        <f t="shared" si="9"/>
        <v>700</v>
      </c>
      <c r="X74" s="25">
        <f t="shared" si="9"/>
        <v>700</v>
      </c>
      <c r="Y74" s="25">
        <f t="shared" si="9"/>
        <v>100</v>
      </c>
      <c r="Z74" s="25">
        <f t="shared" si="9"/>
        <v>100</v>
      </c>
      <c r="AA74" s="93"/>
    </row>
    <row r="75" s="5" customFormat="1" ht="30" customHeight="1" spans="1:27">
      <c r="A75" s="25">
        <v>8</v>
      </c>
      <c r="B75" s="27" t="s">
        <v>307</v>
      </c>
      <c r="C75" s="27"/>
      <c r="D75" s="25"/>
      <c r="E75" s="25"/>
      <c r="F75" s="25"/>
      <c r="G75" s="26"/>
      <c r="H75" s="28">
        <f>SUM(H76:H77)</f>
        <v>95.7</v>
      </c>
      <c r="I75" s="28">
        <f>SUM(I76:I77)</f>
        <v>95.7</v>
      </c>
      <c r="J75" s="28">
        <f>SUM(J76:J77)</f>
        <v>0</v>
      </c>
      <c r="K75" s="28">
        <f t="shared" ref="K75:Z75" si="10">SUM(K76:K77)</f>
        <v>0</v>
      </c>
      <c r="L75" s="28">
        <f t="shared" si="10"/>
        <v>0</v>
      </c>
      <c r="M75" s="28"/>
      <c r="N75" s="28"/>
      <c r="O75" s="28"/>
      <c r="P75" s="61">
        <f t="shared" si="10"/>
        <v>957</v>
      </c>
      <c r="Q75" s="61">
        <f t="shared" si="10"/>
        <v>957</v>
      </c>
      <c r="R75" s="25">
        <f t="shared" si="10"/>
        <v>0</v>
      </c>
      <c r="S75" s="25">
        <f t="shared" si="10"/>
        <v>0</v>
      </c>
      <c r="T75" s="25">
        <f t="shared" si="10"/>
        <v>0</v>
      </c>
      <c r="U75" s="25">
        <f t="shared" si="10"/>
        <v>0</v>
      </c>
      <c r="V75" s="25">
        <f t="shared" si="10"/>
        <v>0</v>
      </c>
      <c r="W75" s="25">
        <f t="shared" si="10"/>
        <v>0</v>
      </c>
      <c r="X75" s="25">
        <f t="shared" si="10"/>
        <v>0</v>
      </c>
      <c r="Y75" s="25">
        <f t="shared" si="10"/>
        <v>0</v>
      </c>
      <c r="Z75" s="25">
        <f t="shared" si="10"/>
        <v>0</v>
      </c>
      <c r="AA75" s="93"/>
    </row>
    <row r="76" s="6" customFormat="1" ht="101" customHeight="1" spans="1:27">
      <c r="A76" s="30" t="s">
        <v>37</v>
      </c>
      <c r="B76" s="34" t="s">
        <v>308</v>
      </c>
      <c r="C76" s="43" t="s">
        <v>39</v>
      </c>
      <c r="D76" s="35" t="s">
        <v>309</v>
      </c>
      <c r="E76" s="35"/>
      <c r="F76" s="35" t="s">
        <v>42</v>
      </c>
      <c r="G76" s="34" t="s">
        <v>310</v>
      </c>
      <c r="H76" s="37">
        <v>95.7</v>
      </c>
      <c r="I76" s="37">
        <v>95.7</v>
      </c>
      <c r="J76" s="37"/>
      <c r="K76" s="37"/>
      <c r="L76" s="37"/>
      <c r="M76" s="124">
        <v>2023.1</v>
      </c>
      <c r="N76" s="37">
        <v>2023.12</v>
      </c>
      <c r="O76" s="37">
        <v>7</v>
      </c>
      <c r="P76" s="66">
        <v>957</v>
      </c>
      <c r="Q76" s="66">
        <v>957</v>
      </c>
      <c r="R76" s="35"/>
      <c r="S76" s="35"/>
      <c r="T76" s="35"/>
      <c r="U76" s="35"/>
      <c r="V76" s="35"/>
      <c r="W76" s="35"/>
      <c r="X76" s="35"/>
      <c r="Y76" s="35"/>
      <c r="Z76" s="35"/>
      <c r="AA76" s="94" t="s">
        <v>309</v>
      </c>
    </row>
    <row r="77" s="6" customFormat="1" ht="64" customHeight="1" spans="1:27">
      <c r="A77" s="25"/>
      <c r="B77" s="27"/>
      <c r="C77" s="104"/>
      <c r="D77" s="105"/>
      <c r="E77" s="106"/>
      <c r="F77" s="107"/>
      <c r="G77" s="108"/>
      <c r="H77" s="109"/>
      <c r="I77" s="125"/>
      <c r="J77" s="28"/>
      <c r="K77" s="28"/>
      <c r="L77" s="28"/>
      <c r="M77" s="103"/>
      <c r="N77" s="103"/>
      <c r="O77" s="126"/>
      <c r="P77" s="103"/>
      <c r="Q77" s="103"/>
      <c r="R77" s="103"/>
      <c r="S77" s="103"/>
      <c r="T77" s="25"/>
      <c r="U77" s="25"/>
      <c r="V77" s="25"/>
      <c r="W77" s="25"/>
      <c r="X77" s="25"/>
      <c r="Y77" s="25"/>
      <c r="Z77" s="25"/>
      <c r="AA77" s="94"/>
    </row>
    <row r="78" s="5" customFormat="1" ht="30" customHeight="1" spans="1:27">
      <c r="A78" s="25">
        <v>9</v>
      </c>
      <c r="B78" s="27" t="s">
        <v>311</v>
      </c>
      <c r="C78" s="27"/>
      <c r="D78" s="25"/>
      <c r="E78" s="25"/>
      <c r="F78" s="25"/>
      <c r="G78" s="26"/>
      <c r="H78" s="28">
        <f>SUM(H79:H79)</f>
        <v>0</v>
      </c>
      <c r="I78" s="28">
        <f>SUM(I79:I79)</f>
        <v>0</v>
      </c>
      <c r="J78" s="28">
        <f>SUM(J79:J79)</f>
        <v>0</v>
      </c>
      <c r="K78" s="28">
        <f t="shared" ref="K78:Z78" si="11">SUM(K79:K79)</f>
        <v>0</v>
      </c>
      <c r="L78" s="28">
        <f t="shared" si="11"/>
        <v>0</v>
      </c>
      <c r="M78" s="28"/>
      <c r="N78" s="28"/>
      <c r="O78" s="28"/>
      <c r="P78" s="61">
        <f t="shared" si="11"/>
        <v>0</v>
      </c>
      <c r="Q78" s="61">
        <f t="shared" si="11"/>
        <v>0</v>
      </c>
      <c r="R78" s="25">
        <f t="shared" si="11"/>
        <v>0</v>
      </c>
      <c r="S78" s="25">
        <f t="shared" si="11"/>
        <v>0</v>
      </c>
      <c r="T78" s="25">
        <f t="shared" si="11"/>
        <v>0</v>
      </c>
      <c r="U78" s="25">
        <f t="shared" si="11"/>
        <v>0</v>
      </c>
      <c r="V78" s="25">
        <f t="shared" si="11"/>
        <v>0</v>
      </c>
      <c r="W78" s="25">
        <f t="shared" si="11"/>
        <v>0</v>
      </c>
      <c r="X78" s="25">
        <f t="shared" si="11"/>
        <v>0</v>
      </c>
      <c r="Y78" s="25">
        <f t="shared" si="11"/>
        <v>0</v>
      </c>
      <c r="Z78" s="25">
        <f t="shared" si="11"/>
        <v>0</v>
      </c>
      <c r="AA78" s="93"/>
    </row>
    <row r="79" s="6" customFormat="1" ht="30" customHeight="1" spans="1:27">
      <c r="A79" s="25"/>
      <c r="B79" s="27" t="s">
        <v>136</v>
      </c>
      <c r="C79" s="27"/>
      <c r="D79" s="25"/>
      <c r="E79" s="25"/>
      <c r="F79" s="25"/>
      <c r="G79" s="26"/>
      <c r="H79" s="28"/>
      <c r="I79" s="28"/>
      <c r="J79" s="28"/>
      <c r="K79" s="28"/>
      <c r="L79" s="28"/>
      <c r="M79" s="28"/>
      <c r="N79" s="28"/>
      <c r="O79" s="28"/>
      <c r="P79" s="61"/>
      <c r="Q79" s="61"/>
      <c r="R79" s="25"/>
      <c r="S79" s="25"/>
      <c r="T79" s="25"/>
      <c r="U79" s="25"/>
      <c r="V79" s="25"/>
      <c r="W79" s="25"/>
      <c r="X79" s="25"/>
      <c r="Y79" s="25"/>
      <c r="Z79" s="25"/>
      <c r="AA79" s="94"/>
    </row>
    <row r="80" s="5" customFormat="1" ht="30" customHeight="1" spans="1:27">
      <c r="A80" s="25">
        <v>10</v>
      </c>
      <c r="B80" s="27" t="s">
        <v>312</v>
      </c>
      <c r="C80" s="27"/>
      <c r="D80" s="25"/>
      <c r="E80" s="25"/>
      <c r="F80" s="25"/>
      <c r="G80" s="26"/>
      <c r="H80" s="28">
        <f>SUM(H81:H82)</f>
        <v>0</v>
      </c>
      <c r="I80" s="28">
        <f>SUM(I81:I82)</f>
        <v>0</v>
      </c>
      <c r="J80" s="28">
        <f>SUM(J81:J82)</f>
        <v>0</v>
      </c>
      <c r="K80" s="28">
        <f t="shared" ref="K80:Z80" si="12">SUM(K81:K82)</f>
        <v>0</v>
      </c>
      <c r="L80" s="28">
        <f t="shared" si="12"/>
        <v>0</v>
      </c>
      <c r="M80" s="28"/>
      <c r="N80" s="28"/>
      <c r="O80" s="28"/>
      <c r="P80" s="61">
        <f t="shared" si="12"/>
        <v>0</v>
      </c>
      <c r="Q80" s="61">
        <f t="shared" si="12"/>
        <v>0</v>
      </c>
      <c r="R80" s="25">
        <f t="shared" si="12"/>
        <v>0</v>
      </c>
      <c r="S80" s="25">
        <f t="shared" si="12"/>
        <v>0</v>
      </c>
      <c r="T80" s="25">
        <f t="shared" si="12"/>
        <v>0</v>
      </c>
      <c r="U80" s="25">
        <f t="shared" si="12"/>
        <v>0</v>
      </c>
      <c r="V80" s="25">
        <f t="shared" si="12"/>
        <v>0</v>
      </c>
      <c r="W80" s="25">
        <f t="shared" si="12"/>
        <v>0</v>
      </c>
      <c r="X80" s="25">
        <f t="shared" si="12"/>
        <v>0</v>
      </c>
      <c r="Y80" s="25">
        <f t="shared" si="12"/>
        <v>0</v>
      </c>
      <c r="Z80" s="25">
        <f t="shared" si="12"/>
        <v>0</v>
      </c>
      <c r="AA80" s="93"/>
    </row>
    <row r="81" s="6" customFormat="1" ht="46" customHeight="1" spans="1:27">
      <c r="A81" s="25"/>
      <c r="B81" s="27"/>
      <c r="C81" s="27"/>
      <c r="D81" s="25"/>
      <c r="E81" s="25"/>
      <c r="F81" s="25"/>
      <c r="G81" s="27"/>
      <c r="H81" s="28"/>
      <c r="I81" s="28"/>
      <c r="J81" s="28"/>
      <c r="K81" s="28"/>
      <c r="L81" s="28"/>
      <c r="M81" s="28"/>
      <c r="N81" s="28"/>
      <c r="O81" s="28"/>
      <c r="P81" s="127"/>
      <c r="Q81" s="127"/>
      <c r="R81" s="25"/>
      <c r="S81" s="25"/>
      <c r="T81" s="25"/>
      <c r="U81" s="25"/>
      <c r="V81" s="25"/>
      <c r="W81" s="25"/>
      <c r="X81" s="25"/>
      <c r="Y81" s="25"/>
      <c r="Z81" s="25"/>
      <c r="AA81" s="94"/>
    </row>
    <row r="82" s="6" customFormat="1" ht="30" customHeight="1" spans="1:27">
      <c r="A82" s="25"/>
      <c r="B82" s="27"/>
      <c r="C82" s="27"/>
      <c r="D82" s="25"/>
      <c r="E82" s="25"/>
      <c r="F82" s="25"/>
      <c r="G82" s="26"/>
      <c r="H82" s="28"/>
      <c r="I82" s="28"/>
      <c r="J82" s="28"/>
      <c r="K82" s="28"/>
      <c r="L82" s="28"/>
      <c r="M82" s="28"/>
      <c r="N82" s="28"/>
      <c r="O82" s="28"/>
      <c r="P82" s="61"/>
      <c r="Q82" s="61"/>
      <c r="R82" s="25"/>
      <c r="S82" s="25"/>
      <c r="T82" s="25"/>
      <c r="U82" s="25"/>
      <c r="V82" s="25"/>
      <c r="W82" s="25"/>
      <c r="X82" s="25"/>
      <c r="Y82" s="25"/>
      <c r="Z82" s="25"/>
      <c r="AA82" s="94"/>
    </row>
    <row r="83" s="5" customFormat="1" ht="30" customHeight="1" spans="1:27">
      <c r="A83" s="25">
        <v>11</v>
      </c>
      <c r="B83" s="27" t="s">
        <v>313</v>
      </c>
      <c r="C83" s="27"/>
      <c r="D83" s="25"/>
      <c r="E83" s="25"/>
      <c r="F83" s="25"/>
      <c r="G83" s="26"/>
      <c r="H83" s="28">
        <f>SUM(H84:H86)</f>
        <v>147.8</v>
      </c>
      <c r="I83" s="28">
        <f>SUM(I84:I86)</f>
        <v>147.8</v>
      </c>
      <c r="J83" s="28">
        <f>SUM(J84:J86)</f>
        <v>0</v>
      </c>
      <c r="K83" s="28">
        <f t="shared" ref="K83:Z83" si="13">SUM(K84:K86)</f>
        <v>0</v>
      </c>
      <c r="L83" s="28">
        <f t="shared" si="13"/>
        <v>0</v>
      </c>
      <c r="M83" s="28"/>
      <c r="N83" s="28"/>
      <c r="O83" s="28"/>
      <c r="P83" s="61">
        <f t="shared" si="13"/>
        <v>1740</v>
      </c>
      <c r="Q83" s="61">
        <f t="shared" si="13"/>
        <v>2540</v>
      </c>
      <c r="R83" s="25">
        <f t="shared" si="13"/>
        <v>77</v>
      </c>
      <c r="S83" s="25">
        <f t="shared" si="13"/>
        <v>38</v>
      </c>
      <c r="T83" s="25">
        <f t="shared" si="13"/>
        <v>300</v>
      </c>
      <c r="U83" s="25">
        <f t="shared" si="13"/>
        <v>800</v>
      </c>
      <c r="V83" s="25">
        <f t="shared" si="13"/>
        <v>800</v>
      </c>
      <c r="W83" s="25">
        <f t="shared" si="13"/>
        <v>700</v>
      </c>
      <c r="X83" s="25">
        <f t="shared" si="13"/>
        <v>700</v>
      </c>
      <c r="Y83" s="25">
        <f t="shared" si="13"/>
        <v>100</v>
      </c>
      <c r="Z83" s="25">
        <f t="shared" si="13"/>
        <v>100</v>
      </c>
      <c r="AA83" s="93"/>
    </row>
    <row r="84" s="7" customFormat="1" ht="101" customHeight="1" spans="1:27">
      <c r="A84" s="30" t="s">
        <v>37</v>
      </c>
      <c r="B84" s="34" t="s">
        <v>314</v>
      </c>
      <c r="C84" s="34" t="s">
        <v>39</v>
      </c>
      <c r="D84" s="35" t="s">
        <v>309</v>
      </c>
      <c r="E84" s="35" t="s">
        <v>315</v>
      </c>
      <c r="F84" s="35" t="s">
        <v>316</v>
      </c>
      <c r="G84" s="34" t="s">
        <v>317</v>
      </c>
      <c r="H84" s="37">
        <v>100</v>
      </c>
      <c r="I84" s="37">
        <v>100</v>
      </c>
      <c r="J84" s="37"/>
      <c r="K84" s="37"/>
      <c r="L84" s="37"/>
      <c r="M84" s="37">
        <v>2023.01</v>
      </c>
      <c r="N84" s="37">
        <v>2023.12</v>
      </c>
      <c r="O84" s="37" t="s">
        <v>318</v>
      </c>
      <c r="P84" s="75"/>
      <c r="Q84" s="75">
        <v>800</v>
      </c>
      <c r="R84" s="35">
        <v>77</v>
      </c>
      <c r="S84" s="35">
        <v>38</v>
      </c>
      <c r="T84" s="35">
        <v>300</v>
      </c>
      <c r="U84" s="35">
        <v>800</v>
      </c>
      <c r="V84" s="35">
        <v>800</v>
      </c>
      <c r="W84" s="35">
        <v>700</v>
      </c>
      <c r="X84" s="35">
        <v>700</v>
      </c>
      <c r="Y84" s="35">
        <v>100</v>
      </c>
      <c r="Z84" s="35">
        <v>100</v>
      </c>
      <c r="AA84" s="134" t="s">
        <v>319</v>
      </c>
    </row>
    <row r="85" s="7" customFormat="1" ht="101" customHeight="1" spans="1:27">
      <c r="A85" s="30" t="s">
        <v>46</v>
      </c>
      <c r="B85" s="34" t="s">
        <v>320</v>
      </c>
      <c r="C85" s="34" t="s">
        <v>39</v>
      </c>
      <c r="D85" s="35" t="s">
        <v>309</v>
      </c>
      <c r="E85" s="35"/>
      <c r="F85" s="35" t="s">
        <v>42</v>
      </c>
      <c r="G85" s="34" t="s">
        <v>321</v>
      </c>
      <c r="H85" s="37">
        <v>47.8</v>
      </c>
      <c r="I85" s="37">
        <v>47.8</v>
      </c>
      <c r="J85" s="37"/>
      <c r="K85" s="37"/>
      <c r="L85" s="37"/>
      <c r="M85" s="37"/>
      <c r="N85" s="37"/>
      <c r="O85" s="37"/>
      <c r="P85" s="66">
        <v>1740</v>
      </c>
      <c r="Q85" s="66">
        <v>1740</v>
      </c>
      <c r="R85" s="35"/>
      <c r="S85" s="35"/>
      <c r="T85" s="35"/>
      <c r="U85" s="35"/>
      <c r="V85" s="35"/>
      <c r="W85" s="35"/>
      <c r="X85" s="35"/>
      <c r="Y85" s="35"/>
      <c r="Z85" s="35"/>
      <c r="AA85" s="94" t="s">
        <v>309</v>
      </c>
    </row>
    <row r="86" s="7" customFormat="1" ht="30" customHeight="1" spans="1:27">
      <c r="A86" s="110"/>
      <c r="B86" s="27"/>
      <c r="C86" s="27"/>
      <c r="D86" s="111"/>
      <c r="E86" s="111"/>
      <c r="F86" s="111"/>
      <c r="G86" s="112"/>
      <c r="H86" s="112"/>
      <c r="I86" s="112"/>
      <c r="J86" s="112"/>
      <c r="K86" s="112"/>
      <c r="L86" s="112"/>
      <c r="M86" s="112"/>
      <c r="N86" s="112"/>
      <c r="O86" s="112"/>
      <c r="P86" s="128"/>
      <c r="Q86" s="128"/>
      <c r="R86" s="133"/>
      <c r="S86" s="133"/>
      <c r="T86" s="133"/>
      <c r="U86" s="133"/>
      <c r="V86" s="133"/>
      <c r="W86" s="133"/>
      <c r="X86" s="133"/>
      <c r="Y86" s="133"/>
      <c r="Z86" s="133"/>
      <c r="AA86" s="134"/>
    </row>
    <row r="87" s="8" customFormat="1" ht="30" customHeight="1" spans="1:27">
      <c r="A87" s="113">
        <v>12</v>
      </c>
      <c r="B87" s="26" t="s">
        <v>322</v>
      </c>
      <c r="C87" s="26"/>
      <c r="D87" s="114"/>
      <c r="E87" s="114"/>
      <c r="F87" s="114"/>
      <c r="G87" s="115"/>
      <c r="H87" s="115">
        <f>H88</f>
        <v>594.18</v>
      </c>
      <c r="I87" s="115">
        <f>I88</f>
        <v>594.18</v>
      </c>
      <c r="J87" s="115">
        <f>J88</f>
        <v>0</v>
      </c>
      <c r="K87" s="115">
        <f t="shared" ref="K87:Z87" si="14">K88</f>
        <v>0</v>
      </c>
      <c r="L87" s="115">
        <f t="shared" si="14"/>
        <v>0</v>
      </c>
      <c r="M87" s="115"/>
      <c r="N87" s="115"/>
      <c r="O87" s="115"/>
      <c r="P87" s="129">
        <f t="shared" si="14"/>
        <v>611</v>
      </c>
      <c r="Q87" s="129">
        <f t="shared" si="14"/>
        <v>611</v>
      </c>
      <c r="R87" s="133">
        <f t="shared" si="14"/>
        <v>0</v>
      </c>
      <c r="S87" s="133">
        <f t="shared" si="14"/>
        <v>0</v>
      </c>
      <c r="T87" s="133">
        <f t="shared" si="14"/>
        <v>0</v>
      </c>
      <c r="U87" s="133">
        <f t="shared" si="14"/>
        <v>0</v>
      </c>
      <c r="V87" s="133">
        <f t="shared" si="14"/>
        <v>0</v>
      </c>
      <c r="W87" s="133">
        <f t="shared" si="14"/>
        <v>0</v>
      </c>
      <c r="X87" s="133">
        <f t="shared" si="14"/>
        <v>0</v>
      </c>
      <c r="Y87" s="133">
        <f t="shared" si="14"/>
        <v>0</v>
      </c>
      <c r="Z87" s="133">
        <f t="shared" si="14"/>
        <v>0</v>
      </c>
      <c r="AA87" s="135"/>
    </row>
    <row r="88" s="8" customFormat="1" ht="30" customHeight="1" spans="1:27">
      <c r="A88" s="113"/>
      <c r="B88" s="27" t="s">
        <v>323</v>
      </c>
      <c r="C88" s="27"/>
      <c r="D88" s="114"/>
      <c r="E88" s="114"/>
      <c r="F88" s="114"/>
      <c r="G88" s="115"/>
      <c r="H88" s="115">
        <f>SUM(H89:H90)</f>
        <v>594.18</v>
      </c>
      <c r="I88" s="115">
        <f>SUM(I89:I90)</f>
        <v>594.18</v>
      </c>
      <c r="J88" s="115">
        <f>SUM(J89:J90)</f>
        <v>0</v>
      </c>
      <c r="K88" s="115">
        <f t="shared" ref="K88:Z88" si="15">SUM(K89:K90)</f>
        <v>0</v>
      </c>
      <c r="L88" s="115">
        <f t="shared" si="15"/>
        <v>0</v>
      </c>
      <c r="M88" s="115"/>
      <c r="N88" s="115"/>
      <c r="O88" s="115"/>
      <c r="P88" s="129">
        <f t="shared" si="15"/>
        <v>611</v>
      </c>
      <c r="Q88" s="129">
        <f t="shared" si="15"/>
        <v>611</v>
      </c>
      <c r="R88" s="133">
        <f t="shared" si="15"/>
        <v>0</v>
      </c>
      <c r="S88" s="133">
        <f t="shared" si="15"/>
        <v>0</v>
      </c>
      <c r="T88" s="133">
        <f t="shared" si="15"/>
        <v>0</v>
      </c>
      <c r="U88" s="133">
        <f t="shared" si="15"/>
        <v>0</v>
      </c>
      <c r="V88" s="133">
        <f t="shared" si="15"/>
        <v>0</v>
      </c>
      <c r="W88" s="133">
        <f t="shared" si="15"/>
        <v>0</v>
      </c>
      <c r="X88" s="133">
        <f t="shared" si="15"/>
        <v>0</v>
      </c>
      <c r="Y88" s="133">
        <f t="shared" si="15"/>
        <v>0</v>
      </c>
      <c r="Z88" s="133">
        <f t="shared" si="15"/>
        <v>0</v>
      </c>
      <c r="AA88" s="135"/>
    </row>
    <row r="89" s="7" customFormat="1" ht="50" customHeight="1" spans="1:27">
      <c r="A89" s="30" t="s">
        <v>37</v>
      </c>
      <c r="B89" s="63" t="s">
        <v>324</v>
      </c>
      <c r="C89" s="34" t="s">
        <v>39</v>
      </c>
      <c r="D89" s="35" t="s">
        <v>309</v>
      </c>
      <c r="E89" s="35"/>
      <c r="F89" s="35" t="s">
        <v>42</v>
      </c>
      <c r="G89" s="33" t="s">
        <v>325</v>
      </c>
      <c r="H89" s="53">
        <v>594.18</v>
      </c>
      <c r="I89" s="53">
        <v>594.18</v>
      </c>
      <c r="J89" s="53"/>
      <c r="K89" s="53"/>
      <c r="L89" s="53"/>
      <c r="M89" s="130">
        <v>2023.1</v>
      </c>
      <c r="N89" s="53">
        <v>2023.12</v>
      </c>
      <c r="O89" s="53">
        <v>8</v>
      </c>
      <c r="P89" s="53">
        <v>611</v>
      </c>
      <c r="Q89" s="53">
        <v>611</v>
      </c>
      <c r="R89" s="90"/>
      <c r="S89" s="90"/>
      <c r="T89" s="90"/>
      <c r="U89" s="90"/>
      <c r="V89" s="90"/>
      <c r="W89" s="90"/>
      <c r="X89" s="90"/>
      <c r="Y89" s="90"/>
      <c r="Z89" s="90"/>
      <c r="AA89" s="134" t="s">
        <v>309</v>
      </c>
    </row>
    <row r="90" s="7" customFormat="1" ht="30" customHeight="1" spans="1:27">
      <c r="A90" s="110"/>
      <c r="B90" s="116"/>
      <c r="C90" s="116"/>
      <c r="D90" s="111"/>
      <c r="E90" s="111"/>
      <c r="F90" s="111"/>
      <c r="G90" s="112"/>
      <c r="H90" s="112"/>
      <c r="I90" s="112"/>
      <c r="J90" s="112"/>
      <c r="K90" s="112"/>
      <c r="L90" s="112"/>
      <c r="M90" s="112"/>
      <c r="N90" s="112"/>
      <c r="O90" s="112"/>
      <c r="P90" s="128"/>
      <c r="Q90" s="128"/>
      <c r="R90" s="133"/>
      <c r="S90" s="133"/>
      <c r="T90" s="133"/>
      <c r="U90" s="133"/>
      <c r="V90" s="133"/>
      <c r="W90" s="133"/>
      <c r="X90" s="133"/>
      <c r="Y90" s="133"/>
      <c r="Z90" s="133"/>
      <c r="AA90" s="134"/>
    </row>
    <row r="91" s="8" customFormat="1" ht="30" customHeight="1" spans="1:27">
      <c r="A91" s="113">
        <v>13</v>
      </c>
      <c r="B91" s="26" t="s">
        <v>326</v>
      </c>
      <c r="C91" s="26"/>
      <c r="D91" s="114"/>
      <c r="E91" s="114"/>
      <c r="F91" s="114"/>
      <c r="G91" s="115"/>
      <c r="H91" s="115">
        <f>H92+H95+H97+H99</f>
        <v>235.42</v>
      </c>
      <c r="I91" s="115">
        <f>I92+I95+I97+I99</f>
        <v>235.42</v>
      </c>
      <c r="J91" s="115">
        <f>J92+J95+J97+J99</f>
        <v>0</v>
      </c>
      <c r="K91" s="115">
        <f t="shared" ref="K91:Z91" si="16">K92+K95+K97+K99</f>
        <v>0</v>
      </c>
      <c r="L91" s="115">
        <f t="shared" si="16"/>
        <v>0</v>
      </c>
      <c r="M91" s="115"/>
      <c r="N91" s="115"/>
      <c r="O91" s="115"/>
      <c r="P91" s="129">
        <f t="shared" si="16"/>
        <v>621</v>
      </c>
      <c r="Q91" s="129">
        <f t="shared" si="16"/>
        <v>621</v>
      </c>
      <c r="R91" s="133">
        <f t="shared" si="16"/>
        <v>0</v>
      </c>
      <c r="S91" s="133">
        <f t="shared" si="16"/>
        <v>0</v>
      </c>
      <c r="T91" s="133">
        <f t="shared" si="16"/>
        <v>0</v>
      </c>
      <c r="U91" s="133">
        <f t="shared" si="16"/>
        <v>0</v>
      </c>
      <c r="V91" s="133">
        <f t="shared" si="16"/>
        <v>0</v>
      </c>
      <c r="W91" s="133">
        <f t="shared" si="16"/>
        <v>0</v>
      </c>
      <c r="X91" s="133">
        <f t="shared" si="16"/>
        <v>0</v>
      </c>
      <c r="Y91" s="133">
        <f t="shared" si="16"/>
        <v>0</v>
      </c>
      <c r="Z91" s="133">
        <f t="shared" si="16"/>
        <v>0</v>
      </c>
      <c r="AA91" s="135"/>
    </row>
    <row r="92" s="8" customFormat="1" ht="42" customHeight="1" spans="1:27">
      <c r="A92" s="113"/>
      <c r="B92" s="27" t="s">
        <v>327</v>
      </c>
      <c r="C92" s="27"/>
      <c r="D92" s="114"/>
      <c r="E92" s="114"/>
      <c r="F92" s="114"/>
      <c r="G92" s="115"/>
      <c r="H92" s="115">
        <f>SUM(H93:H94)</f>
        <v>215.7</v>
      </c>
      <c r="I92" s="115">
        <f>SUM(I93:I94)</f>
        <v>215.7</v>
      </c>
      <c r="J92" s="115">
        <f>SUM(J93:J94)</f>
        <v>0</v>
      </c>
      <c r="K92" s="115">
        <f t="shared" ref="K92:Z92" si="17">SUM(K93:K94)</f>
        <v>0</v>
      </c>
      <c r="L92" s="115">
        <f t="shared" si="17"/>
        <v>0</v>
      </c>
      <c r="M92" s="115"/>
      <c r="N92" s="115"/>
      <c r="O92" s="115"/>
      <c r="P92" s="129">
        <f t="shared" si="17"/>
        <v>480</v>
      </c>
      <c r="Q92" s="129">
        <f t="shared" si="17"/>
        <v>480</v>
      </c>
      <c r="R92" s="133">
        <f t="shared" si="17"/>
        <v>0</v>
      </c>
      <c r="S92" s="133">
        <f t="shared" si="17"/>
        <v>0</v>
      </c>
      <c r="T92" s="133">
        <f t="shared" si="17"/>
        <v>0</v>
      </c>
      <c r="U92" s="133">
        <f t="shared" si="17"/>
        <v>0</v>
      </c>
      <c r="V92" s="133">
        <f t="shared" si="17"/>
        <v>0</v>
      </c>
      <c r="W92" s="133">
        <f t="shared" si="17"/>
        <v>0</v>
      </c>
      <c r="X92" s="133">
        <f t="shared" si="17"/>
        <v>0</v>
      </c>
      <c r="Y92" s="133">
        <f t="shared" si="17"/>
        <v>0</v>
      </c>
      <c r="Z92" s="133">
        <f t="shared" si="17"/>
        <v>0</v>
      </c>
      <c r="AA92" s="135"/>
    </row>
    <row r="93" s="7" customFormat="1" ht="131" customHeight="1" spans="1:27">
      <c r="A93" s="30" t="s">
        <v>37</v>
      </c>
      <c r="B93" s="34" t="s">
        <v>328</v>
      </c>
      <c r="C93" s="34" t="s">
        <v>329</v>
      </c>
      <c r="D93" s="117" t="s">
        <v>330</v>
      </c>
      <c r="E93" s="117" t="s">
        <v>331</v>
      </c>
      <c r="F93" s="117" t="s">
        <v>332</v>
      </c>
      <c r="G93" s="118" t="s">
        <v>333</v>
      </c>
      <c r="H93" s="33">
        <v>215.7</v>
      </c>
      <c r="I93" s="33">
        <v>215.7</v>
      </c>
      <c r="J93" s="33"/>
      <c r="K93" s="33"/>
      <c r="L93" s="33"/>
      <c r="M93" s="131" t="s">
        <v>280</v>
      </c>
      <c r="N93" s="131" t="s">
        <v>268</v>
      </c>
      <c r="O93" s="33"/>
      <c r="P93" s="78">
        <v>480</v>
      </c>
      <c r="Q93" s="78">
        <v>480</v>
      </c>
      <c r="R93" s="66"/>
      <c r="S93" s="66"/>
      <c r="T93" s="66"/>
      <c r="U93" s="66"/>
      <c r="V93" s="66"/>
      <c r="W93" s="66"/>
      <c r="X93" s="66"/>
      <c r="Y93" s="66"/>
      <c r="Z93" s="66"/>
      <c r="AA93" s="136" t="s">
        <v>309</v>
      </c>
    </row>
    <row r="94" s="7" customFormat="1" ht="42" customHeight="1" spans="1:27">
      <c r="A94" s="110"/>
      <c r="B94" s="27"/>
      <c r="C94" s="27"/>
      <c r="D94" s="111"/>
      <c r="E94" s="111"/>
      <c r="F94" s="111"/>
      <c r="G94" s="112"/>
      <c r="H94" s="112"/>
      <c r="I94" s="112"/>
      <c r="J94" s="112"/>
      <c r="K94" s="112"/>
      <c r="L94" s="112"/>
      <c r="M94" s="112"/>
      <c r="N94" s="112"/>
      <c r="O94" s="112"/>
      <c r="P94" s="128"/>
      <c r="Q94" s="128"/>
      <c r="R94" s="133"/>
      <c r="S94" s="133"/>
      <c r="T94" s="133"/>
      <c r="U94" s="133"/>
      <c r="V94" s="133"/>
      <c r="W94" s="133"/>
      <c r="X94" s="133"/>
      <c r="Y94" s="133"/>
      <c r="Z94" s="133"/>
      <c r="AA94" s="134"/>
    </row>
    <row r="95" s="8" customFormat="1" ht="38" customHeight="1" spans="1:27">
      <c r="A95" s="113">
        <v>14</v>
      </c>
      <c r="B95" s="27" t="s">
        <v>334</v>
      </c>
      <c r="C95" s="27"/>
      <c r="D95" s="114"/>
      <c r="E95" s="114"/>
      <c r="F95" s="114"/>
      <c r="G95" s="115"/>
      <c r="H95" s="115">
        <f>SUM(H96:H96)</f>
        <v>0</v>
      </c>
      <c r="I95" s="115">
        <f>SUM(I96:I96)</f>
        <v>0</v>
      </c>
      <c r="J95" s="115">
        <f>SUM(J96:J96)</f>
        <v>0</v>
      </c>
      <c r="K95" s="115">
        <f t="shared" ref="K95:Z95" si="18">SUM(K96:K96)</f>
        <v>0</v>
      </c>
      <c r="L95" s="115">
        <f t="shared" si="18"/>
        <v>0</v>
      </c>
      <c r="M95" s="115"/>
      <c r="N95" s="115"/>
      <c r="O95" s="115"/>
      <c r="P95" s="129">
        <f t="shared" si="18"/>
        <v>0</v>
      </c>
      <c r="Q95" s="129">
        <f t="shared" si="18"/>
        <v>0</v>
      </c>
      <c r="R95" s="133">
        <f t="shared" si="18"/>
        <v>0</v>
      </c>
      <c r="S95" s="133">
        <f t="shared" si="18"/>
        <v>0</v>
      </c>
      <c r="T95" s="133">
        <f t="shared" si="18"/>
        <v>0</v>
      </c>
      <c r="U95" s="133">
        <f t="shared" si="18"/>
        <v>0</v>
      </c>
      <c r="V95" s="133">
        <f t="shared" si="18"/>
        <v>0</v>
      </c>
      <c r="W95" s="133">
        <f t="shared" si="18"/>
        <v>0</v>
      </c>
      <c r="X95" s="133">
        <f t="shared" si="18"/>
        <v>0</v>
      </c>
      <c r="Y95" s="133">
        <f t="shared" si="18"/>
        <v>0</v>
      </c>
      <c r="Z95" s="133">
        <f t="shared" si="18"/>
        <v>0</v>
      </c>
      <c r="AA95" s="135"/>
    </row>
    <row r="96" s="7" customFormat="1" ht="38" customHeight="1" spans="1:27">
      <c r="A96" s="110"/>
      <c r="B96" s="27" t="s">
        <v>136</v>
      </c>
      <c r="C96" s="27"/>
      <c r="D96" s="111"/>
      <c r="E96" s="111"/>
      <c r="F96" s="111"/>
      <c r="G96" s="112"/>
      <c r="H96" s="112"/>
      <c r="I96" s="112"/>
      <c r="J96" s="112"/>
      <c r="K96" s="112"/>
      <c r="L96" s="112"/>
      <c r="M96" s="112"/>
      <c r="N96" s="112"/>
      <c r="O96" s="112"/>
      <c r="P96" s="128"/>
      <c r="Q96" s="128"/>
      <c r="R96" s="133"/>
      <c r="S96" s="133"/>
      <c r="T96" s="133"/>
      <c r="U96" s="133"/>
      <c r="V96" s="133"/>
      <c r="W96" s="133"/>
      <c r="X96" s="133"/>
      <c r="Y96" s="133"/>
      <c r="Z96" s="133"/>
      <c r="AA96" s="134"/>
    </row>
    <row r="97" s="8" customFormat="1" ht="43" customHeight="1" spans="1:27">
      <c r="A97" s="113">
        <v>15</v>
      </c>
      <c r="B97" s="27" t="s">
        <v>335</v>
      </c>
      <c r="C97" s="27"/>
      <c r="D97" s="114"/>
      <c r="E97" s="114"/>
      <c r="F97" s="114"/>
      <c r="G97" s="114"/>
      <c r="H97" s="115">
        <f>SUM(H98:H98)</f>
        <v>0</v>
      </c>
      <c r="I97" s="115">
        <f>SUM(I98:I98)</f>
        <v>0</v>
      </c>
      <c r="J97" s="115">
        <f>SUM(J98:J98)</f>
        <v>0</v>
      </c>
      <c r="K97" s="115">
        <f t="shared" ref="K97:Z97" si="19">SUM(K98:K98)</f>
        <v>0</v>
      </c>
      <c r="L97" s="115">
        <f t="shared" si="19"/>
        <v>0</v>
      </c>
      <c r="M97" s="115"/>
      <c r="N97" s="115"/>
      <c r="O97" s="115"/>
      <c r="P97" s="129">
        <f t="shared" si="19"/>
        <v>0</v>
      </c>
      <c r="Q97" s="129">
        <f t="shared" si="19"/>
        <v>0</v>
      </c>
      <c r="R97" s="133">
        <f t="shared" si="19"/>
        <v>0</v>
      </c>
      <c r="S97" s="133">
        <f t="shared" si="19"/>
        <v>0</v>
      </c>
      <c r="T97" s="133">
        <f t="shared" si="19"/>
        <v>0</v>
      </c>
      <c r="U97" s="133">
        <f t="shared" si="19"/>
        <v>0</v>
      </c>
      <c r="V97" s="133">
        <f t="shared" si="19"/>
        <v>0</v>
      </c>
      <c r="W97" s="133">
        <f t="shared" si="19"/>
        <v>0</v>
      </c>
      <c r="X97" s="133">
        <f t="shared" si="19"/>
        <v>0</v>
      </c>
      <c r="Y97" s="133">
        <f t="shared" si="19"/>
        <v>0</v>
      </c>
      <c r="Z97" s="133">
        <f t="shared" si="19"/>
        <v>0</v>
      </c>
      <c r="AA97" s="135"/>
    </row>
    <row r="98" s="7" customFormat="1" ht="30" customHeight="1" spans="1:27">
      <c r="A98" s="110"/>
      <c r="B98" s="27" t="s">
        <v>136</v>
      </c>
      <c r="C98" s="27"/>
      <c r="D98" s="111"/>
      <c r="E98" s="111"/>
      <c r="F98" s="111"/>
      <c r="G98" s="112"/>
      <c r="H98" s="112"/>
      <c r="I98" s="112"/>
      <c r="J98" s="112"/>
      <c r="K98" s="112"/>
      <c r="L98" s="112"/>
      <c r="M98" s="112"/>
      <c r="N98" s="112"/>
      <c r="O98" s="112"/>
      <c r="P98" s="128"/>
      <c r="Q98" s="128"/>
      <c r="R98" s="133"/>
      <c r="S98" s="133"/>
      <c r="T98" s="133"/>
      <c r="U98" s="133"/>
      <c r="V98" s="133"/>
      <c r="W98" s="133"/>
      <c r="X98" s="133"/>
      <c r="Y98" s="133"/>
      <c r="Z98" s="133"/>
      <c r="AA98" s="134"/>
    </row>
    <row r="99" s="8" customFormat="1" ht="30" customHeight="1" spans="1:27">
      <c r="A99" s="113">
        <v>16</v>
      </c>
      <c r="B99" s="27" t="s">
        <v>336</v>
      </c>
      <c r="C99" s="27"/>
      <c r="D99" s="114"/>
      <c r="E99" s="114"/>
      <c r="F99" s="114"/>
      <c r="G99" s="115"/>
      <c r="H99" s="115">
        <f>SUM(H100:H102)</f>
        <v>19.72</v>
      </c>
      <c r="I99" s="115">
        <f>SUM(I100:I102)</f>
        <v>19.72</v>
      </c>
      <c r="J99" s="115">
        <f>SUM(J100:J102)</f>
        <v>0</v>
      </c>
      <c r="K99" s="115">
        <f t="shared" ref="K99:Z99" si="20">SUM(K100:K102)</f>
        <v>0</v>
      </c>
      <c r="L99" s="115">
        <f t="shared" si="20"/>
        <v>0</v>
      </c>
      <c r="M99" s="115"/>
      <c r="N99" s="115"/>
      <c r="O99" s="115"/>
      <c r="P99" s="129">
        <f t="shared" si="20"/>
        <v>141</v>
      </c>
      <c r="Q99" s="129">
        <f t="shared" si="20"/>
        <v>141</v>
      </c>
      <c r="R99" s="133">
        <f t="shared" si="20"/>
        <v>0</v>
      </c>
      <c r="S99" s="133">
        <f t="shared" si="20"/>
        <v>0</v>
      </c>
      <c r="T99" s="133">
        <f t="shared" si="20"/>
        <v>0</v>
      </c>
      <c r="U99" s="133">
        <f t="shared" si="20"/>
        <v>0</v>
      </c>
      <c r="V99" s="133">
        <f t="shared" si="20"/>
        <v>0</v>
      </c>
      <c r="W99" s="133">
        <f t="shared" si="20"/>
        <v>0</v>
      </c>
      <c r="X99" s="133">
        <f t="shared" si="20"/>
        <v>0</v>
      </c>
      <c r="Y99" s="133">
        <f t="shared" si="20"/>
        <v>0</v>
      </c>
      <c r="Z99" s="133">
        <f t="shared" si="20"/>
        <v>0</v>
      </c>
      <c r="AA99" s="135"/>
    </row>
    <row r="100" s="7" customFormat="1" ht="107" customHeight="1" spans="1:27">
      <c r="A100" s="30" t="s">
        <v>37</v>
      </c>
      <c r="B100" s="34" t="s">
        <v>337</v>
      </c>
      <c r="C100" s="34" t="s">
        <v>39</v>
      </c>
      <c r="D100" s="35" t="s">
        <v>309</v>
      </c>
      <c r="E100" s="35"/>
      <c r="F100" s="35" t="s">
        <v>42</v>
      </c>
      <c r="G100" s="33" t="s">
        <v>338</v>
      </c>
      <c r="H100" s="53">
        <v>17.02</v>
      </c>
      <c r="I100" s="53">
        <v>17.02</v>
      </c>
      <c r="J100" s="53"/>
      <c r="K100" s="53"/>
      <c r="L100" s="53"/>
      <c r="M100" s="53">
        <v>2023.9</v>
      </c>
      <c r="N100" s="53">
        <v>2023.9</v>
      </c>
      <c r="O100" s="53">
        <v>7</v>
      </c>
      <c r="P100" s="68">
        <v>114</v>
      </c>
      <c r="Q100" s="68">
        <v>114</v>
      </c>
      <c r="R100" s="90"/>
      <c r="S100" s="90"/>
      <c r="T100" s="90"/>
      <c r="U100" s="90"/>
      <c r="V100" s="90"/>
      <c r="W100" s="90"/>
      <c r="X100" s="90"/>
      <c r="Y100" s="90"/>
      <c r="Z100" s="90"/>
      <c r="AA100" s="134" t="s">
        <v>309</v>
      </c>
    </row>
    <row r="101" s="7" customFormat="1" ht="79" customHeight="1" spans="1:27">
      <c r="A101" s="30" t="s">
        <v>46</v>
      </c>
      <c r="B101" s="34" t="s">
        <v>339</v>
      </c>
      <c r="C101" s="34" t="s">
        <v>39</v>
      </c>
      <c r="D101" s="35" t="s">
        <v>309</v>
      </c>
      <c r="E101" s="35"/>
      <c r="F101" s="35" t="s">
        <v>42</v>
      </c>
      <c r="G101" s="33" t="s">
        <v>340</v>
      </c>
      <c r="H101" s="53">
        <v>2.7</v>
      </c>
      <c r="I101" s="53">
        <v>2.7</v>
      </c>
      <c r="J101" s="53"/>
      <c r="K101" s="53"/>
      <c r="L101" s="53"/>
      <c r="M101" s="53"/>
      <c r="N101" s="53"/>
      <c r="O101" s="53"/>
      <c r="P101" s="68">
        <v>27</v>
      </c>
      <c r="Q101" s="68">
        <v>27</v>
      </c>
      <c r="R101" s="90"/>
      <c r="S101" s="90"/>
      <c r="T101" s="90"/>
      <c r="U101" s="90"/>
      <c r="V101" s="90"/>
      <c r="W101" s="90"/>
      <c r="X101" s="90"/>
      <c r="Y101" s="90"/>
      <c r="Z101" s="90"/>
      <c r="AA101" s="134" t="s">
        <v>309</v>
      </c>
    </row>
    <row r="102" s="7" customFormat="1" ht="30" customHeight="1" spans="1:27">
      <c r="A102" s="110"/>
      <c r="B102" s="27"/>
      <c r="C102" s="27"/>
      <c r="D102" s="111"/>
      <c r="E102" s="111"/>
      <c r="F102" s="111"/>
      <c r="G102" s="112"/>
      <c r="H102" s="112"/>
      <c r="I102" s="112"/>
      <c r="J102" s="112"/>
      <c r="K102" s="112"/>
      <c r="L102" s="112"/>
      <c r="M102" s="112"/>
      <c r="N102" s="112"/>
      <c r="O102" s="112"/>
      <c r="P102" s="128"/>
      <c r="Q102" s="128"/>
      <c r="R102" s="133"/>
      <c r="S102" s="133"/>
      <c r="T102" s="133"/>
      <c r="U102" s="133"/>
      <c r="V102" s="133"/>
      <c r="W102" s="133"/>
      <c r="X102" s="133"/>
      <c r="Y102" s="133"/>
      <c r="Z102" s="133"/>
      <c r="AA102" s="134"/>
    </row>
    <row r="103" s="8" customFormat="1" ht="30" customHeight="1" spans="1:27">
      <c r="A103" s="113">
        <v>17</v>
      </c>
      <c r="B103" s="26" t="s">
        <v>341</v>
      </c>
      <c r="C103" s="26"/>
      <c r="D103" s="114"/>
      <c r="E103" s="114"/>
      <c r="F103" s="114"/>
      <c r="G103" s="115"/>
      <c r="H103" s="115">
        <f>H104+H106+H108+H110+H112+H114</f>
        <v>31.8</v>
      </c>
      <c r="I103" s="115">
        <f>I104+I106+I108+I110+I112+I114</f>
        <v>31.8</v>
      </c>
      <c r="J103" s="115">
        <f>J104+J106+J108+J110+J112+J114</f>
        <v>0</v>
      </c>
      <c r="K103" s="115">
        <f t="shared" ref="K103:Z103" si="21">K104+K106+K108+K110+K112+K114</f>
        <v>0</v>
      </c>
      <c r="L103" s="115">
        <f t="shared" si="21"/>
        <v>0</v>
      </c>
      <c r="M103" s="115"/>
      <c r="N103" s="115"/>
      <c r="O103" s="115"/>
      <c r="P103" s="129">
        <f t="shared" si="21"/>
        <v>318</v>
      </c>
      <c r="Q103" s="129">
        <f t="shared" si="21"/>
        <v>318</v>
      </c>
      <c r="R103" s="133">
        <f t="shared" si="21"/>
        <v>0</v>
      </c>
      <c r="S103" s="133">
        <f t="shared" si="21"/>
        <v>0</v>
      </c>
      <c r="T103" s="133">
        <f t="shared" si="21"/>
        <v>0</v>
      </c>
      <c r="U103" s="133">
        <f t="shared" si="21"/>
        <v>0</v>
      </c>
      <c r="V103" s="133">
        <f t="shared" si="21"/>
        <v>0</v>
      </c>
      <c r="W103" s="133">
        <f t="shared" si="21"/>
        <v>0</v>
      </c>
      <c r="X103" s="133">
        <f t="shared" si="21"/>
        <v>0</v>
      </c>
      <c r="Y103" s="133">
        <f t="shared" si="21"/>
        <v>0</v>
      </c>
      <c r="Z103" s="133">
        <f t="shared" si="21"/>
        <v>0</v>
      </c>
      <c r="AA103" s="135"/>
    </row>
    <row r="104" s="8" customFormat="1" ht="38" customHeight="1" spans="1:27">
      <c r="A104" s="113">
        <v>18</v>
      </c>
      <c r="B104" s="27" t="s">
        <v>342</v>
      </c>
      <c r="C104" s="27"/>
      <c r="D104" s="114"/>
      <c r="E104" s="114"/>
      <c r="F104" s="114"/>
      <c r="G104" s="115"/>
      <c r="H104" s="115">
        <f>SUM(H105:H105)</f>
        <v>0</v>
      </c>
      <c r="I104" s="115">
        <f>SUM(I105:I105)</f>
        <v>0</v>
      </c>
      <c r="J104" s="115">
        <f>SUM(J105:J105)</f>
        <v>0</v>
      </c>
      <c r="K104" s="115">
        <f t="shared" ref="K104:Z104" si="22">SUM(K105:K105)</f>
        <v>0</v>
      </c>
      <c r="L104" s="115">
        <f t="shared" si="22"/>
        <v>0</v>
      </c>
      <c r="M104" s="115"/>
      <c r="N104" s="115"/>
      <c r="O104" s="115"/>
      <c r="P104" s="129">
        <f t="shared" si="22"/>
        <v>0</v>
      </c>
      <c r="Q104" s="129">
        <f t="shared" si="22"/>
        <v>0</v>
      </c>
      <c r="R104" s="133">
        <f t="shared" si="22"/>
        <v>0</v>
      </c>
      <c r="S104" s="133">
        <f t="shared" si="22"/>
        <v>0</v>
      </c>
      <c r="T104" s="133">
        <f t="shared" si="22"/>
        <v>0</v>
      </c>
      <c r="U104" s="133">
        <f t="shared" si="22"/>
        <v>0</v>
      </c>
      <c r="V104" s="133">
        <f t="shared" si="22"/>
        <v>0</v>
      </c>
      <c r="W104" s="133">
        <f t="shared" si="22"/>
        <v>0</v>
      </c>
      <c r="X104" s="133">
        <f t="shared" si="22"/>
        <v>0</v>
      </c>
      <c r="Y104" s="133">
        <f t="shared" si="22"/>
        <v>0</v>
      </c>
      <c r="Z104" s="133">
        <f t="shared" si="22"/>
        <v>0</v>
      </c>
      <c r="AA104" s="135"/>
    </row>
    <row r="105" s="7" customFormat="1" ht="30" customHeight="1" spans="1:27">
      <c r="A105" s="110"/>
      <c r="B105" s="27" t="s">
        <v>136</v>
      </c>
      <c r="C105" s="27"/>
      <c r="D105" s="111"/>
      <c r="E105" s="111"/>
      <c r="F105" s="111"/>
      <c r="G105" s="112"/>
      <c r="H105" s="112"/>
      <c r="I105" s="112"/>
      <c r="J105" s="112"/>
      <c r="K105" s="112"/>
      <c r="L105" s="112"/>
      <c r="M105" s="112"/>
      <c r="N105" s="112"/>
      <c r="O105" s="112"/>
      <c r="P105" s="128"/>
      <c r="Q105" s="128"/>
      <c r="R105" s="133"/>
      <c r="S105" s="133"/>
      <c r="T105" s="133"/>
      <c r="U105" s="133"/>
      <c r="V105" s="133"/>
      <c r="W105" s="133"/>
      <c r="X105" s="133"/>
      <c r="Y105" s="133"/>
      <c r="Z105" s="133"/>
      <c r="AA105" s="134"/>
    </row>
    <row r="106" s="8" customFormat="1" ht="37" customHeight="1" spans="1:27">
      <c r="A106" s="113">
        <v>19</v>
      </c>
      <c r="B106" s="27" t="s">
        <v>343</v>
      </c>
      <c r="C106" s="27"/>
      <c r="D106" s="114"/>
      <c r="E106" s="114"/>
      <c r="F106" s="114"/>
      <c r="G106" s="115"/>
      <c r="H106" s="115">
        <f>SUM(H107:H107)</f>
        <v>0</v>
      </c>
      <c r="I106" s="115">
        <f>SUM(I107:I107)</f>
        <v>0</v>
      </c>
      <c r="J106" s="115">
        <f>SUM(J107:J107)</f>
        <v>0</v>
      </c>
      <c r="K106" s="115">
        <f t="shared" ref="K106:Z106" si="23">SUM(K107:K107)</f>
        <v>0</v>
      </c>
      <c r="L106" s="115">
        <f t="shared" si="23"/>
        <v>0</v>
      </c>
      <c r="M106" s="115"/>
      <c r="N106" s="115"/>
      <c r="O106" s="115"/>
      <c r="P106" s="129">
        <f t="shared" si="23"/>
        <v>0</v>
      </c>
      <c r="Q106" s="129">
        <f t="shared" si="23"/>
        <v>0</v>
      </c>
      <c r="R106" s="133">
        <f t="shared" si="23"/>
        <v>0</v>
      </c>
      <c r="S106" s="133">
        <f t="shared" si="23"/>
        <v>0</v>
      </c>
      <c r="T106" s="133">
        <f t="shared" si="23"/>
        <v>0</v>
      </c>
      <c r="U106" s="133">
        <f t="shared" si="23"/>
        <v>0</v>
      </c>
      <c r="V106" s="133">
        <f t="shared" si="23"/>
        <v>0</v>
      </c>
      <c r="W106" s="133">
        <f t="shared" si="23"/>
        <v>0</v>
      </c>
      <c r="X106" s="133">
        <f t="shared" si="23"/>
        <v>0</v>
      </c>
      <c r="Y106" s="133">
        <f t="shared" si="23"/>
        <v>0</v>
      </c>
      <c r="Z106" s="133">
        <f t="shared" si="23"/>
        <v>0</v>
      </c>
      <c r="AA106" s="135"/>
    </row>
    <row r="107" s="7" customFormat="1" ht="30" customHeight="1" spans="1:27">
      <c r="A107" s="110"/>
      <c r="B107" s="27" t="s">
        <v>136</v>
      </c>
      <c r="C107" s="27"/>
      <c r="D107" s="111"/>
      <c r="E107" s="111"/>
      <c r="F107" s="111"/>
      <c r="G107" s="112"/>
      <c r="H107" s="112"/>
      <c r="I107" s="112"/>
      <c r="J107" s="112"/>
      <c r="K107" s="112"/>
      <c r="L107" s="112"/>
      <c r="M107" s="112"/>
      <c r="N107" s="112"/>
      <c r="O107" s="112"/>
      <c r="P107" s="128"/>
      <c r="Q107" s="128"/>
      <c r="R107" s="133"/>
      <c r="S107" s="133"/>
      <c r="T107" s="133"/>
      <c r="U107" s="133"/>
      <c r="V107" s="133"/>
      <c r="W107" s="133"/>
      <c r="X107" s="133"/>
      <c r="Y107" s="133"/>
      <c r="Z107" s="133"/>
      <c r="AA107" s="134"/>
    </row>
    <row r="108" s="8" customFormat="1" ht="30" customHeight="1" spans="1:27">
      <c r="A108" s="113">
        <v>20</v>
      </c>
      <c r="B108" s="27" t="s">
        <v>344</v>
      </c>
      <c r="C108" s="27"/>
      <c r="D108" s="114"/>
      <c r="E108" s="114"/>
      <c r="F108" s="114"/>
      <c r="G108" s="115"/>
      <c r="H108" s="115">
        <f>SUM(H109:H109)</f>
        <v>0</v>
      </c>
      <c r="I108" s="115">
        <f>SUM(I109:I109)</f>
        <v>0</v>
      </c>
      <c r="J108" s="115">
        <f>SUM(J109:J109)</f>
        <v>0</v>
      </c>
      <c r="K108" s="115">
        <f t="shared" ref="K108:Z108" si="24">SUM(K109:K109)</f>
        <v>0</v>
      </c>
      <c r="L108" s="115">
        <f t="shared" si="24"/>
        <v>0</v>
      </c>
      <c r="M108" s="115"/>
      <c r="N108" s="115"/>
      <c r="O108" s="115"/>
      <c r="P108" s="129">
        <f t="shared" si="24"/>
        <v>0</v>
      </c>
      <c r="Q108" s="129">
        <f t="shared" si="24"/>
        <v>0</v>
      </c>
      <c r="R108" s="133">
        <f t="shared" si="24"/>
        <v>0</v>
      </c>
      <c r="S108" s="133">
        <f t="shared" si="24"/>
        <v>0</v>
      </c>
      <c r="T108" s="133">
        <f t="shared" si="24"/>
        <v>0</v>
      </c>
      <c r="U108" s="133">
        <f t="shared" si="24"/>
        <v>0</v>
      </c>
      <c r="V108" s="133">
        <f t="shared" si="24"/>
        <v>0</v>
      </c>
      <c r="W108" s="133">
        <f t="shared" si="24"/>
        <v>0</v>
      </c>
      <c r="X108" s="133">
        <f t="shared" si="24"/>
        <v>0</v>
      </c>
      <c r="Y108" s="133">
        <f t="shared" si="24"/>
        <v>0</v>
      </c>
      <c r="Z108" s="133">
        <f t="shared" si="24"/>
        <v>0</v>
      </c>
      <c r="AA108" s="135"/>
    </row>
    <row r="109" s="7" customFormat="1" ht="30" customHeight="1" spans="1:27">
      <c r="A109" s="110"/>
      <c r="B109" s="27" t="s">
        <v>136</v>
      </c>
      <c r="C109" s="27"/>
      <c r="D109" s="111"/>
      <c r="E109" s="111"/>
      <c r="F109" s="111"/>
      <c r="G109" s="27"/>
      <c r="H109" s="112"/>
      <c r="I109" s="112"/>
      <c r="J109" s="112"/>
      <c r="K109" s="112"/>
      <c r="L109" s="112"/>
      <c r="M109" s="112"/>
      <c r="N109" s="112"/>
      <c r="O109" s="112"/>
      <c r="P109" s="128"/>
      <c r="Q109" s="128"/>
      <c r="R109" s="133"/>
      <c r="S109" s="133"/>
      <c r="T109" s="133"/>
      <c r="U109" s="133"/>
      <c r="V109" s="133"/>
      <c r="W109" s="133"/>
      <c r="X109" s="133"/>
      <c r="Y109" s="133"/>
      <c r="Z109" s="133"/>
      <c r="AA109" s="134"/>
    </row>
    <row r="110" s="8" customFormat="1" ht="37" customHeight="1" spans="1:27">
      <c r="A110" s="113">
        <v>21</v>
      </c>
      <c r="B110" s="27" t="s">
        <v>345</v>
      </c>
      <c r="C110" s="27"/>
      <c r="D110" s="114"/>
      <c r="E110" s="114"/>
      <c r="F110" s="114"/>
      <c r="G110" s="115"/>
      <c r="H110" s="115">
        <f>SUM(H111:H111)</f>
        <v>0</v>
      </c>
      <c r="I110" s="115">
        <f>SUM(I111:I111)</f>
        <v>0</v>
      </c>
      <c r="J110" s="115">
        <f>SUM(J111:J111)</f>
        <v>0</v>
      </c>
      <c r="K110" s="115">
        <f t="shared" ref="K110:Z110" si="25">SUM(K111:K111)</f>
        <v>0</v>
      </c>
      <c r="L110" s="115">
        <f t="shared" si="25"/>
        <v>0</v>
      </c>
      <c r="M110" s="115"/>
      <c r="N110" s="115"/>
      <c r="O110" s="115"/>
      <c r="P110" s="129">
        <f t="shared" si="25"/>
        <v>0</v>
      </c>
      <c r="Q110" s="129">
        <f t="shared" si="25"/>
        <v>0</v>
      </c>
      <c r="R110" s="133">
        <f t="shared" si="25"/>
        <v>0</v>
      </c>
      <c r="S110" s="133">
        <f t="shared" si="25"/>
        <v>0</v>
      </c>
      <c r="T110" s="133">
        <f t="shared" si="25"/>
        <v>0</v>
      </c>
      <c r="U110" s="133">
        <f t="shared" si="25"/>
        <v>0</v>
      </c>
      <c r="V110" s="133">
        <f t="shared" si="25"/>
        <v>0</v>
      </c>
      <c r="W110" s="133">
        <f t="shared" si="25"/>
        <v>0</v>
      </c>
      <c r="X110" s="133">
        <f t="shared" si="25"/>
        <v>0</v>
      </c>
      <c r="Y110" s="133">
        <f t="shared" si="25"/>
        <v>0</v>
      </c>
      <c r="Z110" s="133">
        <f t="shared" si="25"/>
        <v>0</v>
      </c>
      <c r="AA110" s="135"/>
    </row>
    <row r="111" s="7" customFormat="1" ht="30" customHeight="1" spans="1:27">
      <c r="A111" s="110"/>
      <c r="B111" s="27" t="s">
        <v>136</v>
      </c>
      <c r="C111" s="27"/>
      <c r="D111" s="111"/>
      <c r="E111" s="111"/>
      <c r="F111" s="111"/>
      <c r="G111" s="112"/>
      <c r="H111" s="112"/>
      <c r="I111" s="112"/>
      <c r="J111" s="112"/>
      <c r="K111" s="112"/>
      <c r="L111" s="112"/>
      <c r="M111" s="112"/>
      <c r="N111" s="112"/>
      <c r="O111" s="112"/>
      <c r="P111" s="128"/>
      <c r="Q111" s="128"/>
      <c r="R111" s="133"/>
      <c r="S111" s="133"/>
      <c r="T111" s="133"/>
      <c r="U111" s="133"/>
      <c r="V111" s="133"/>
      <c r="W111" s="133"/>
      <c r="X111" s="133"/>
      <c r="Y111" s="133"/>
      <c r="Z111" s="133"/>
      <c r="AA111" s="134"/>
    </row>
    <row r="112" s="8" customFormat="1" ht="30" customHeight="1" spans="1:27">
      <c r="A112" s="113">
        <v>22</v>
      </c>
      <c r="B112" s="27" t="s">
        <v>346</v>
      </c>
      <c r="C112" s="27"/>
      <c r="D112" s="114"/>
      <c r="E112" s="114"/>
      <c r="F112" s="114"/>
      <c r="G112" s="115"/>
      <c r="H112" s="115">
        <f>SUM(H113:H113)</f>
        <v>0</v>
      </c>
      <c r="I112" s="115">
        <f>SUM(I113:I113)</f>
        <v>0</v>
      </c>
      <c r="J112" s="115">
        <f>SUM(J113:J113)</f>
        <v>0</v>
      </c>
      <c r="K112" s="115">
        <f>SUM(K113:K113)</f>
        <v>0</v>
      </c>
      <c r="L112" s="115">
        <f>SUM(L113:L113)</f>
        <v>0</v>
      </c>
      <c r="M112" s="115"/>
      <c r="N112" s="115"/>
      <c r="O112" s="115"/>
      <c r="P112" s="129">
        <v>0</v>
      </c>
      <c r="Q112" s="129">
        <v>0</v>
      </c>
      <c r="R112" s="133">
        <v>0</v>
      </c>
      <c r="S112" s="133">
        <v>0</v>
      </c>
      <c r="T112" s="133">
        <v>0</v>
      </c>
      <c r="U112" s="133">
        <v>0</v>
      </c>
      <c r="V112" s="133">
        <v>0</v>
      </c>
      <c r="W112" s="133">
        <v>0</v>
      </c>
      <c r="X112" s="133">
        <v>0</v>
      </c>
      <c r="Y112" s="133">
        <v>0</v>
      </c>
      <c r="Z112" s="133">
        <v>0</v>
      </c>
      <c r="AA112" s="135"/>
    </row>
    <row r="113" s="7" customFormat="1" ht="30" customHeight="1" spans="1:27">
      <c r="A113" s="110"/>
      <c r="B113" s="27" t="s">
        <v>136</v>
      </c>
      <c r="C113" s="27"/>
      <c r="D113" s="111"/>
      <c r="E113" s="111"/>
      <c r="F113" s="111"/>
      <c r="G113" s="112"/>
      <c r="H113" s="112"/>
      <c r="I113" s="112"/>
      <c r="J113" s="112"/>
      <c r="K113" s="112"/>
      <c r="L113" s="112"/>
      <c r="M113" s="112"/>
      <c r="N113" s="112"/>
      <c r="O113" s="112"/>
      <c r="P113" s="128"/>
      <c r="Q113" s="128"/>
      <c r="R113" s="133"/>
      <c r="S113" s="133"/>
      <c r="T113" s="133"/>
      <c r="U113" s="133"/>
      <c r="V113" s="133"/>
      <c r="W113" s="133"/>
      <c r="X113" s="133"/>
      <c r="Y113" s="133"/>
      <c r="Z113" s="133"/>
      <c r="AA113" s="134"/>
    </row>
    <row r="114" s="8" customFormat="1" ht="42" customHeight="1" spans="1:27">
      <c r="A114" s="113">
        <v>23</v>
      </c>
      <c r="B114" s="27" t="s">
        <v>347</v>
      </c>
      <c r="C114" s="27"/>
      <c r="D114" s="114"/>
      <c r="E114" s="114"/>
      <c r="F114" s="114"/>
      <c r="G114" s="115"/>
      <c r="H114" s="115">
        <f>SUM(H115:H116)</f>
        <v>31.8</v>
      </c>
      <c r="I114" s="115">
        <f>SUM(I115:I116)</f>
        <v>31.8</v>
      </c>
      <c r="J114" s="115">
        <f>SUM(J115:J116)</f>
        <v>0</v>
      </c>
      <c r="K114" s="115">
        <f t="shared" ref="K114:Z114" si="26">SUM(K115:K116)</f>
        <v>0</v>
      </c>
      <c r="L114" s="115">
        <f t="shared" si="26"/>
        <v>0</v>
      </c>
      <c r="M114" s="115"/>
      <c r="N114" s="115"/>
      <c r="O114" s="115"/>
      <c r="P114" s="129">
        <f t="shared" si="26"/>
        <v>318</v>
      </c>
      <c r="Q114" s="129">
        <f t="shared" si="26"/>
        <v>318</v>
      </c>
      <c r="R114" s="133">
        <f t="shared" si="26"/>
        <v>0</v>
      </c>
      <c r="S114" s="133">
        <f t="shared" si="26"/>
        <v>0</v>
      </c>
      <c r="T114" s="133">
        <f t="shared" si="26"/>
        <v>0</v>
      </c>
      <c r="U114" s="133">
        <f t="shared" si="26"/>
        <v>0</v>
      </c>
      <c r="V114" s="133">
        <f t="shared" si="26"/>
        <v>0</v>
      </c>
      <c r="W114" s="133">
        <f t="shared" si="26"/>
        <v>0</v>
      </c>
      <c r="X114" s="133">
        <f t="shared" si="26"/>
        <v>0</v>
      </c>
      <c r="Y114" s="133">
        <f t="shared" si="26"/>
        <v>0</v>
      </c>
      <c r="Z114" s="133">
        <f t="shared" si="26"/>
        <v>0</v>
      </c>
      <c r="AA114" s="135"/>
    </row>
    <row r="115" s="7" customFormat="1" ht="82" customHeight="1" spans="1:27">
      <c r="A115" s="30" t="s">
        <v>37</v>
      </c>
      <c r="B115" s="34" t="s">
        <v>348</v>
      </c>
      <c r="C115" s="34" t="s">
        <v>39</v>
      </c>
      <c r="D115" s="35" t="s">
        <v>309</v>
      </c>
      <c r="E115" s="35"/>
      <c r="F115" s="35" t="s">
        <v>42</v>
      </c>
      <c r="G115" s="34" t="s">
        <v>349</v>
      </c>
      <c r="H115" s="53">
        <v>31.8</v>
      </c>
      <c r="I115" s="53">
        <v>31.8</v>
      </c>
      <c r="J115" s="53"/>
      <c r="K115" s="53"/>
      <c r="L115" s="53"/>
      <c r="M115" s="53">
        <v>2023.1</v>
      </c>
      <c r="N115" s="53">
        <v>2023.12</v>
      </c>
      <c r="O115" s="53">
        <v>7</v>
      </c>
      <c r="P115" s="68">
        <v>318</v>
      </c>
      <c r="Q115" s="68">
        <v>318</v>
      </c>
      <c r="R115" s="90"/>
      <c r="S115" s="90"/>
      <c r="T115" s="90"/>
      <c r="U115" s="90"/>
      <c r="V115" s="90"/>
      <c r="W115" s="90"/>
      <c r="X115" s="90"/>
      <c r="Y115" s="90"/>
      <c r="Z115" s="90"/>
      <c r="AA115" s="134" t="s">
        <v>309</v>
      </c>
    </row>
    <row r="116" s="7" customFormat="1" ht="30" customHeight="1" spans="1:27">
      <c r="A116" s="110"/>
      <c r="B116" s="27"/>
      <c r="C116" s="27"/>
      <c r="D116" s="111"/>
      <c r="E116" s="111"/>
      <c r="F116" s="111"/>
      <c r="G116" s="112"/>
      <c r="H116" s="112"/>
      <c r="I116" s="112"/>
      <c r="J116" s="112"/>
      <c r="K116" s="112"/>
      <c r="L116" s="112"/>
      <c r="M116" s="112"/>
      <c r="N116" s="112"/>
      <c r="O116" s="112"/>
      <c r="P116" s="128"/>
      <c r="Q116" s="128"/>
      <c r="R116" s="133"/>
      <c r="S116" s="133"/>
      <c r="T116" s="133"/>
      <c r="U116" s="133"/>
      <c r="V116" s="133"/>
      <c r="W116" s="133"/>
      <c r="X116" s="133"/>
      <c r="Y116" s="133"/>
      <c r="Z116" s="133"/>
      <c r="AA116" s="134"/>
    </row>
    <row r="117" s="8" customFormat="1" ht="30" customHeight="1" spans="1:27">
      <c r="A117" s="113">
        <v>24</v>
      </c>
      <c r="B117" s="26" t="s">
        <v>350</v>
      </c>
      <c r="C117" s="26"/>
      <c r="D117" s="114"/>
      <c r="E117" s="114"/>
      <c r="F117" s="114"/>
      <c r="G117" s="115"/>
      <c r="H117" s="115">
        <f>H118</f>
        <v>0</v>
      </c>
      <c r="I117" s="115">
        <f>I118</f>
        <v>0</v>
      </c>
      <c r="J117" s="115">
        <f>J118</f>
        <v>0</v>
      </c>
      <c r="K117" s="115">
        <f t="shared" ref="K117:Z117" si="27">K118</f>
        <v>0</v>
      </c>
      <c r="L117" s="115">
        <f t="shared" si="27"/>
        <v>0</v>
      </c>
      <c r="M117" s="115"/>
      <c r="N117" s="115"/>
      <c r="O117" s="115"/>
      <c r="P117" s="129">
        <f t="shared" si="27"/>
        <v>0</v>
      </c>
      <c r="Q117" s="129">
        <f t="shared" si="27"/>
        <v>0</v>
      </c>
      <c r="R117" s="133">
        <f t="shared" si="27"/>
        <v>0</v>
      </c>
      <c r="S117" s="133">
        <f t="shared" si="27"/>
        <v>0</v>
      </c>
      <c r="T117" s="133">
        <f t="shared" si="27"/>
        <v>0</v>
      </c>
      <c r="U117" s="133">
        <f t="shared" si="27"/>
        <v>0</v>
      </c>
      <c r="V117" s="133">
        <f t="shared" si="27"/>
        <v>0</v>
      </c>
      <c r="W117" s="133">
        <f t="shared" si="27"/>
        <v>0</v>
      </c>
      <c r="X117" s="133">
        <f t="shared" si="27"/>
        <v>0</v>
      </c>
      <c r="Y117" s="133">
        <f t="shared" si="27"/>
        <v>0</v>
      </c>
      <c r="Z117" s="133">
        <f t="shared" si="27"/>
        <v>0</v>
      </c>
      <c r="AA117" s="135"/>
    </row>
    <row r="118" s="8" customFormat="1" ht="30" customHeight="1" spans="1:27">
      <c r="A118" s="113">
        <v>25</v>
      </c>
      <c r="B118" s="27" t="s">
        <v>351</v>
      </c>
      <c r="C118" s="27"/>
      <c r="D118" s="114"/>
      <c r="E118" s="114"/>
      <c r="F118" s="114"/>
      <c r="G118" s="115"/>
      <c r="H118" s="115">
        <f>SUM(H119:H119)</f>
        <v>0</v>
      </c>
      <c r="I118" s="115">
        <f>SUM(I119:I119)</f>
        <v>0</v>
      </c>
      <c r="J118" s="115">
        <f>SUM(J119:J119)</f>
        <v>0</v>
      </c>
      <c r="K118" s="115">
        <f t="shared" ref="K118:Z118" si="28">SUM(K119:K119)</f>
        <v>0</v>
      </c>
      <c r="L118" s="115">
        <f t="shared" si="28"/>
        <v>0</v>
      </c>
      <c r="M118" s="115"/>
      <c r="N118" s="115"/>
      <c r="O118" s="115"/>
      <c r="P118" s="129">
        <f t="shared" si="28"/>
        <v>0</v>
      </c>
      <c r="Q118" s="129">
        <f t="shared" si="28"/>
        <v>0</v>
      </c>
      <c r="R118" s="133">
        <f t="shared" si="28"/>
        <v>0</v>
      </c>
      <c r="S118" s="133">
        <f t="shared" si="28"/>
        <v>0</v>
      </c>
      <c r="T118" s="133">
        <f t="shared" si="28"/>
        <v>0</v>
      </c>
      <c r="U118" s="133">
        <f t="shared" si="28"/>
        <v>0</v>
      </c>
      <c r="V118" s="133">
        <f t="shared" si="28"/>
        <v>0</v>
      </c>
      <c r="W118" s="133">
        <f t="shared" si="28"/>
        <v>0</v>
      </c>
      <c r="X118" s="133">
        <f t="shared" si="28"/>
        <v>0</v>
      </c>
      <c r="Y118" s="133">
        <f t="shared" si="28"/>
        <v>0</v>
      </c>
      <c r="Z118" s="133">
        <f t="shared" si="28"/>
        <v>0</v>
      </c>
      <c r="AA118" s="135"/>
    </row>
    <row r="119" s="7" customFormat="1" ht="30" customHeight="1" spans="1:27">
      <c r="A119" s="110"/>
      <c r="B119" s="27" t="s">
        <v>136</v>
      </c>
      <c r="C119" s="27"/>
      <c r="D119" s="111"/>
      <c r="E119" s="111"/>
      <c r="F119" s="111"/>
      <c r="G119" s="112"/>
      <c r="H119" s="112"/>
      <c r="I119" s="112"/>
      <c r="J119" s="112"/>
      <c r="K119" s="112"/>
      <c r="L119" s="112"/>
      <c r="M119" s="112"/>
      <c r="N119" s="112"/>
      <c r="O119" s="112"/>
      <c r="P119" s="128"/>
      <c r="Q119" s="128"/>
      <c r="R119" s="133"/>
      <c r="S119" s="133"/>
      <c r="T119" s="133"/>
      <c r="U119" s="133"/>
      <c r="V119" s="133"/>
      <c r="W119" s="133"/>
      <c r="X119" s="133"/>
      <c r="Y119" s="133"/>
      <c r="Z119" s="133"/>
      <c r="AA119" s="134"/>
    </row>
    <row r="120" s="8" customFormat="1" ht="30" customHeight="1" spans="1:27">
      <c r="A120" s="113">
        <v>26</v>
      </c>
      <c r="B120" s="26" t="s">
        <v>352</v>
      </c>
      <c r="C120" s="26"/>
      <c r="D120" s="114"/>
      <c r="E120" s="114"/>
      <c r="F120" s="114"/>
      <c r="G120" s="115"/>
      <c r="H120" s="115">
        <f>H121+H124++H126+H128+H131</f>
        <v>735.96</v>
      </c>
      <c r="I120" s="115">
        <f>I121+I124++I126+I128+I131</f>
        <v>735.96</v>
      </c>
      <c r="J120" s="115">
        <f>J121+J124++J126+J128+J131</f>
        <v>0</v>
      </c>
      <c r="K120" s="115">
        <f t="shared" ref="K120:Z120" si="29">K121+K124++K126+K128+K131</f>
        <v>0</v>
      </c>
      <c r="L120" s="115">
        <f t="shared" si="29"/>
        <v>0</v>
      </c>
      <c r="M120" s="115"/>
      <c r="N120" s="115"/>
      <c r="O120" s="115"/>
      <c r="P120" s="129">
        <f t="shared" si="29"/>
        <v>3904</v>
      </c>
      <c r="Q120" s="129">
        <f t="shared" si="29"/>
        <v>9339</v>
      </c>
      <c r="R120" s="133">
        <f t="shared" si="29"/>
        <v>0</v>
      </c>
      <c r="S120" s="133">
        <f t="shared" si="29"/>
        <v>0</v>
      </c>
      <c r="T120" s="133">
        <f t="shared" si="29"/>
        <v>0</v>
      </c>
      <c r="U120" s="133">
        <f t="shared" si="29"/>
        <v>2174</v>
      </c>
      <c r="V120" s="133">
        <f t="shared" si="29"/>
        <v>7609</v>
      </c>
      <c r="W120" s="133">
        <f t="shared" si="29"/>
        <v>0</v>
      </c>
      <c r="X120" s="133">
        <f t="shared" si="29"/>
        <v>0</v>
      </c>
      <c r="Y120" s="133">
        <f t="shared" si="29"/>
        <v>0</v>
      </c>
      <c r="Z120" s="133">
        <f t="shared" si="29"/>
        <v>0</v>
      </c>
      <c r="AA120" s="135"/>
    </row>
    <row r="121" s="8" customFormat="1" ht="43" customHeight="1" spans="1:27">
      <c r="A121" s="113">
        <v>27</v>
      </c>
      <c r="B121" s="27" t="s">
        <v>353</v>
      </c>
      <c r="C121" s="27"/>
      <c r="D121" s="114"/>
      <c r="E121" s="114"/>
      <c r="F121" s="114"/>
      <c r="G121" s="115"/>
      <c r="H121" s="115">
        <f>SUM(H122:H123)</f>
        <v>435.96</v>
      </c>
      <c r="I121" s="115">
        <f>SUM(I122:I123)</f>
        <v>435.96</v>
      </c>
      <c r="J121" s="115">
        <f>SUM(J122:J123)</f>
        <v>0</v>
      </c>
      <c r="K121" s="115">
        <f>SUM(K122:K123)</f>
        <v>0</v>
      </c>
      <c r="L121" s="115">
        <f>SUM(L122:L123)</f>
        <v>0</v>
      </c>
      <c r="M121" s="115"/>
      <c r="N121" s="115"/>
      <c r="O121" s="115"/>
      <c r="P121" s="129">
        <f t="shared" ref="P121:Z121" si="30">SUM(P122:P123)</f>
        <v>1730</v>
      </c>
      <c r="Q121" s="129">
        <f t="shared" si="30"/>
        <v>1730</v>
      </c>
      <c r="R121" s="133">
        <f t="shared" si="30"/>
        <v>0</v>
      </c>
      <c r="S121" s="133">
        <f t="shared" si="30"/>
        <v>0</v>
      </c>
      <c r="T121" s="133">
        <f t="shared" si="30"/>
        <v>0</v>
      </c>
      <c r="U121" s="133">
        <f t="shared" si="30"/>
        <v>0</v>
      </c>
      <c r="V121" s="133">
        <f t="shared" si="30"/>
        <v>0</v>
      </c>
      <c r="W121" s="133">
        <f t="shared" si="30"/>
        <v>0</v>
      </c>
      <c r="X121" s="133">
        <f t="shared" si="30"/>
        <v>0</v>
      </c>
      <c r="Y121" s="133">
        <f t="shared" si="30"/>
        <v>0</v>
      </c>
      <c r="Z121" s="133">
        <f t="shared" si="30"/>
        <v>0</v>
      </c>
      <c r="AA121" s="135"/>
    </row>
    <row r="122" ht="60" customHeight="1" spans="1:27">
      <c r="A122" s="30" t="s">
        <v>37</v>
      </c>
      <c r="B122" s="31" t="s">
        <v>354</v>
      </c>
      <c r="C122" s="31" t="s">
        <v>39</v>
      </c>
      <c r="D122" s="119" t="s">
        <v>57</v>
      </c>
      <c r="E122" s="120" t="s">
        <v>42</v>
      </c>
      <c r="F122" s="35" t="s">
        <v>42</v>
      </c>
      <c r="G122" s="33" t="s">
        <v>355</v>
      </c>
      <c r="H122" s="53">
        <v>435.96</v>
      </c>
      <c r="I122" s="53">
        <v>435.96</v>
      </c>
      <c r="J122" s="53"/>
      <c r="K122" s="53"/>
      <c r="L122" s="53"/>
      <c r="M122" s="53"/>
      <c r="N122" s="53"/>
      <c r="O122" s="53"/>
      <c r="P122" s="79">
        <v>1730</v>
      </c>
      <c r="Q122" s="79">
        <v>1730</v>
      </c>
      <c r="R122" s="68"/>
      <c r="S122" s="68"/>
      <c r="T122" s="68"/>
      <c r="U122" s="79"/>
      <c r="V122" s="79"/>
      <c r="W122" s="68"/>
      <c r="X122" s="68"/>
      <c r="Y122" s="68"/>
      <c r="Z122" s="68"/>
      <c r="AA122" s="134" t="s">
        <v>309</v>
      </c>
    </row>
    <row r="123" s="7" customFormat="1" ht="30" customHeight="1" spans="1:27">
      <c r="A123" s="110"/>
      <c r="B123" s="27"/>
      <c r="C123" s="27"/>
      <c r="D123" s="111"/>
      <c r="E123" s="111"/>
      <c r="F123" s="111"/>
      <c r="G123" s="112"/>
      <c r="H123" s="112"/>
      <c r="I123" s="112"/>
      <c r="J123" s="112"/>
      <c r="K123" s="112"/>
      <c r="L123" s="112"/>
      <c r="M123" s="112"/>
      <c r="N123" s="112"/>
      <c r="O123" s="112"/>
      <c r="P123" s="128"/>
      <c r="Q123" s="128"/>
      <c r="R123" s="133"/>
      <c r="S123" s="133"/>
      <c r="T123" s="133"/>
      <c r="U123" s="133"/>
      <c r="V123" s="133"/>
      <c r="W123" s="133"/>
      <c r="X123" s="133"/>
      <c r="Y123" s="133"/>
      <c r="Z123" s="133"/>
      <c r="AA123" s="134"/>
    </row>
    <row r="124" s="8" customFormat="1" ht="46" customHeight="1" spans="1:27">
      <c r="A124" s="113">
        <v>28</v>
      </c>
      <c r="B124" s="27" t="s">
        <v>356</v>
      </c>
      <c r="C124" s="27"/>
      <c r="D124" s="114"/>
      <c r="E124" s="114"/>
      <c r="F124" s="114"/>
      <c r="G124" s="115"/>
      <c r="H124" s="115">
        <f>SUM(H125:H125)</f>
        <v>0</v>
      </c>
      <c r="I124" s="115">
        <f>SUM(I125:I125)</f>
        <v>0</v>
      </c>
      <c r="J124" s="115">
        <f>SUM(J125:J125)</f>
        <v>0</v>
      </c>
      <c r="K124" s="115">
        <f t="shared" ref="K124:Z124" si="31">SUM(K125:K125)</f>
        <v>0</v>
      </c>
      <c r="L124" s="115">
        <f t="shared" si="31"/>
        <v>0</v>
      </c>
      <c r="M124" s="115"/>
      <c r="N124" s="115"/>
      <c r="O124" s="115"/>
      <c r="P124" s="129">
        <f t="shared" si="31"/>
        <v>0</v>
      </c>
      <c r="Q124" s="129">
        <f t="shared" si="31"/>
        <v>0</v>
      </c>
      <c r="R124" s="133">
        <f t="shared" si="31"/>
        <v>0</v>
      </c>
      <c r="S124" s="133">
        <f t="shared" si="31"/>
        <v>0</v>
      </c>
      <c r="T124" s="133">
        <f t="shared" si="31"/>
        <v>0</v>
      </c>
      <c r="U124" s="133">
        <f t="shared" si="31"/>
        <v>0</v>
      </c>
      <c r="V124" s="133">
        <f t="shared" si="31"/>
        <v>0</v>
      </c>
      <c r="W124" s="133">
        <f t="shared" si="31"/>
        <v>0</v>
      </c>
      <c r="X124" s="133">
        <f t="shared" si="31"/>
        <v>0</v>
      </c>
      <c r="Y124" s="133">
        <f t="shared" si="31"/>
        <v>0</v>
      </c>
      <c r="Z124" s="133">
        <f t="shared" si="31"/>
        <v>0</v>
      </c>
      <c r="AA124" s="135"/>
    </row>
    <row r="125" s="7" customFormat="1" ht="30" customHeight="1" spans="1:27">
      <c r="A125" s="110"/>
      <c r="B125" s="27" t="s">
        <v>136</v>
      </c>
      <c r="C125" s="27"/>
      <c r="D125" s="111"/>
      <c r="E125" s="111"/>
      <c r="F125" s="111"/>
      <c r="G125" s="112"/>
      <c r="H125" s="112"/>
      <c r="I125" s="112"/>
      <c r="J125" s="112"/>
      <c r="K125" s="112"/>
      <c r="L125" s="112"/>
      <c r="M125" s="112"/>
      <c r="N125" s="112"/>
      <c r="O125" s="112"/>
      <c r="P125" s="128"/>
      <c r="Q125" s="128"/>
      <c r="R125" s="133"/>
      <c r="S125" s="133"/>
      <c r="T125" s="133"/>
      <c r="U125" s="133"/>
      <c r="V125" s="133"/>
      <c r="W125" s="133"/>
      <c r="X125" s="133"/>
      <c r="Y125" s="133"/>
      <c r="Z125" s="133"/>
      <c r="AA125" s="134"/>
    </row>
    <row r="126" s="8" customFormat="1" ht="30" customHeight="1" spans="1:27">
      <c r="A126" s="113">
        <v>29</v>
      </c>
      <c r="B126" s="27" t="s">
        <v>357</v>
      </c>
      <c r="C126" s="27"/>
      <c r="D126" s="114"/>
      <c r="E126" s="114"/>
      <c r="F126" s="114"/>
      <c r="G126" s="115"/>
      <c r="H126" s="115">
        <f>SUM(H127:H127)</f>
        <v>0</v>
      </c>
      <c r="I126" s="115">
        <f>SUM(I127:I127)</f>
        <v>0</v>
      </c>
      <c r="J126" s="115">
        <f>SUM(J127:J127)</f>
        <v>0</v>
      </c>
      <c r="K126" s="115">
        <f t="shared" ref="K126:Z126" si="32">SUM(K127:K127)</f>
        <v>0</v>
      </c>
      <c r="L126" s="115">
        <f t="shared" si="32"/>
        <v>0</v>
      </c>
      <c r="M126" s="115"/>
      <c r="N126" s="115"/>
      <c r="O126" s="115"/>
      <c r="P126" s="129">
        <f t="shared" si="32"/>
        <v>0</v>
      </c>
      <c r="Q126" s="129">
        <f t="shared" si="32"/>
        <v>0</v>
      </c>
      <c r="R126" s="133">
        <f t="shared" si="32"/>
        <v>0</v>
      </c>
      <c r="S126" s="133">
        <f t="shared" si="32"/>
        <v>0</v>
      </c>
      <c r="T126" s="133">
        <f t="shared" si="32"/>
        <v>0</v>
      </c>
      <c r="U126" s="133">
        <f t="shared" si="32"/>
        <v>0</v>
      </c>
      <c r="V126" s="133">
        <f t="shared" si="32"/>
        <v>0</v>
      </c>
      <c r="W126" s="133">
        <f t="shared" si="32"/>
        <v>0</v>
      </c>
      <c r="X126" s="133">
        <f t="shared" si="32"/>
        <v>0</v>
      </c>
      <c r="Y126" s="133">
        <f t="shared" si="32"/>
        <v>0</v>
      </c>
      <c r="Z126" s="133">
        <f t="shared" si="32"/>
        <v>0</v>
      </c>
      <c r="AA126" s="135"/>
    </row>
    <row r="127" s="7" customFormat="1" ht="30" customHeight="1" spans="1:27">
      <c r="A127" s="110"/>
      <c r="B127" s="27" t="s">
        <v>136</v>
      </c>
      <c r="C127" s="27"/>
      <c r="D127" s="111"/>
      <c r="E127" s="111"/>
      <c r="F127" s="111"/>
      <c r="G127" s="112"/>
      <c r="H127" s="112"/>
      <c r="I127" s="112"/>
      <c r="J127" s="112"/>
      <c r="K127" s="112"/>
      <c r="L127" s="112"/>
      <c r="M127" s="112"/>
      <c r="N127" s="112"/>
      <c r="O127" s="112"/>
      <c r="P127" s="128"/>
      <c r="Q127" s="128"/>
      <c r="R127" s="133"/>
      <c r="S127" s="133"/>
      <c r="T127" s="133"/>
      <c r="U127" s="133"/>
      <c r="V127" s="133"/>
      <c r="W127" s="133"/>
      <c r="X127" s="133"/>
      <c r="Y127" s="133"/>
      <c r="Z127" s="133"/>
      <c r="AA127" s="134"/>
    </row>
    <row r="128" s="9" customFormat="1" ht="40" customHeight="1" spans="1:27">
      <c r="A128" s="113">
        <v>30</v>
      </c>
      <c r="B128" s="27" t="s">
        <v>358</v>
      </c>
      <c r="C128" s="27"/>
      <c r="D128" s="113"/>
      <c r="E128" s="113"/>
      <c r="F128" s="113"/>
      <c r="G128" s="115"/>
      <c r="H128" s="115">
        <f>SUM(H129:H130)</f>
        <v>300</v>
      </c>
      <c r="I128" s="115">
        <f>SUM(I129:I130)</f>
        <v>300</v>
      </c>
      <c r="J128" s="115">
        <f>SUM(J129:J130)</f>
        <v>0</v>
      </c>
      <c r="K128" s="115">
        <f t="shared" ref="K128:Z128" si="33">SUM(K129:K130)</f>
        <v>0</v>
      </c>
      <c r="L128" s="115">
        <f t="shared" si="33"/>
        <v>0</v>
      </c>
      <c r="M128" s="115"/>
      <c r="N128" s="115"/>
      <c r="O128" s="115"/>
      <c r="P128" s="129">
        <f t="shared" si="33"/>
        <v>2174</v>
      </c>
      <c r="Q128" s="129">
        <f t="shared" si="33"/>
        <v>7609</v>
      </c>
      <c r="R128" s="133">
        <f t="shared" si="33"/>
        <v>0</v>
      </c>
      <c r="S128" s="133">
        <f t="shared" si="33"/>
        <v>0</v>
      </c>
      <c r="T128" s="133">
        <f t="shared" si="33"/>
        <v>0</v>
      </c>
      <c r="U128" s="133">
        <f t="shared" si="33"/>
        <v>2174</v>
      </c>
      <c r="V128" s="133">
        <f t="shared" si="33"/>
        <v>7609</v>
      </c>
      <c r="W128" s="133">
        <f t="shared" si="33"/>
        <v>0</v>
      </c>
      <c r="X128" s="133">
        <f t="shared" si="33"/>
        <v>0</v>
      </c>
      <c r="Y128" s="133">
        <f t="shared" si="33"/>
        <v>0</v>
      </c>
      <c r="Z128" s="133">
        <f t="shared" si="33"/>
        <v>0</v>
      </c>
      <c r="AA128" s="137"/>
    </row>
    <row r="129" ht="82" customHeight="1" spans="1:27">
      <c r="A129" s="30" t="s">
        <v>37</v>
      </c>
      <c r="B129" s="31" t="s">
        <v>359</v>
      </c>
      <c r="C129" s="34" t="s">
        <v>39</v>
      </c>
      <c r="D129" s="138" t="s">
        <v>57</v>
      </c>
      <c r="E129" s="117" t="s">
        <v>42</v>
      </c>
      <c r="F129" s="36" t="s">
        <v>42</v>
      </c>
      <c r="G129" s="33" t="s">
        <v>360</v>
      </c>
      <c r="H129" s="53">
        <v>300</v>
      </c>
      <c r="I129" s="53">
        <v>300</v>
      </c>
      <c r="J129" s="53">
        <v>0</v>
      </c>
      <c r="K129" s="53">
        <v>0</v>
      </c>
      <c r="L129" s="53">
        <v>0</v>
      </c>
      <c r="M129" s="53"/>
      <c r="N129" s="53"/>
      <c r="O129" s="53"/>
      <c r="P129" s="79">
        <v>2174</v>
      </c>
      <c r="Q129" s="79">
        <v>7609</v>
      </c>
      <c r="R129" s="90"/>
      <c r="S129" s="90"/>
      <c r="T129" s="90"/>
      <c r="U129" s="79">
        <v>2174</v>
      </c>
      <c r="V129" s="79">
        <v>7609</v>
      </c>
      <c r="W129" s="90"/>
      <c r="X129" s="90"/>
      <c r="Y129" s="90"/>
      <c r="Z129" s="90"/>
      <c r="AA129" s="136" t="s">
        <v>361</v>
      </c>
    </row>
    <row r="130" ht="30" customHeight="1" spans="1:27">
      <c r="A130" s="110"/>
      <c r="B130" s="27"/>
      <c r="C130" s="27"/>
      <c r="D130" s="110"/>
      <c r="E130" s="110"/>
      <c r="F130" s="110"/>
      <c r="G130" s="112"/>
      <c r="H130" s="112"/>
      <c r="I130" s="112"/>
      <c r="J130" s="112"/>
      <c r="K130" s="112"/>
      <c r="L130" s="112"/>
      <c r="M130" s="112"/>
      <c r="N130" s="112"/>
      <c r="O130" s="112"/>
      <c r="P130" s="128"/>
      <c r="Q130" s="128"/>
      <c r="R130" s="133"/>
      <c r="S130" s="133"/>
      <c r="T130" s="133"/>
      <c r="U130" s="133"/>
      <c r="V130" s="133"/>
      <c r="W130" s="133"/>
      <c r="X130" s="133"/>
      <c r="Y130" s="133"/>
      <c r="Z130" s="133"/>
      <c r="AA130" s="136"/>
    </row>
    <row r="131" s="9" customFormat="1" ht="30" customHeight="1" spans="1:27">
      <c r="A131" s="113">
        <v>31</v>
      </c>
      <c r="B131" s="27" t="s">
        <v>137</v>
      </c>
      <c r="C131" s="27"/>
      <c r="D131" s="113"/>
      <c r="E131" s="113"/>
      <c r="F131" s="113"/>
      <c r="G131" s="115"/>
      <c r="H131" s="115">
        <f>SUM(H132:H132)</f>
        <v>0</v>
      </c>
      <c r="I131" s="115">
        <f>SUM(I132:I132)</f>
        <v>0</v>
      </c>
      <c r="J131" s="115">
        <f>SUM(J132:J132)</f>
        <v>0</v>
      </c>
      <c r="K131" s="115">
        <f t="shared" ref="K131:Z131" si="34">SUM(K132:K132)</f>
        <v>0</v>
      </c>
      <c r="L131" s="115">
        <f t="shared" si="34"/>
        <v>0</v>
      </c>
      <c r="M131" s="115"/>
      <c r="N131" s="115"/>
      <c r="O131" s="115"/>
      <c r="P131" s="129">
        <f t="shared" si="34"/>
        <v>0</v>
      </c>
      <c r="Q131" s="129">
        <f t="shared" si="34"/>
        <v>0</v>
      </c>
      <c r="R131" s="133">
        <f t="shared" si="34"/>
        <v>0</v>
      </c>
      <c r="S131" s="133">
        <f t="shared" si="34"/>
        <v>0</v>
      </c>
      <c r="T131" s="133">
        <f t="shared" si="34"/>
        <v>0</v>
      </c>
      <c r="U131" s="133">
        <f t="shared" si="34"/>
        <v>0</v>
      </c>
      <c r="V131" s="133">
        <f t="shared" si="34"/>
        <v>0</v>
      </c>
      <c r="W131" s="133">
        <f t="shared" si="34"/>
        <v>0</v>
      </c>
      <c r="X131" s="133">
        <f t="shared" si="34"/>
        <v>0</v>
      </c>
      <c r="Y131" s="133">
        <f t="shared" si="34"/>
        <v>0</v>
      </c>
      <c r="Z131" s="133">
        <f t="shared" si="34"/>
        <v>0</v>
      </c>
      <c r="AA131" s="137"/>
    </row>
    <row r="132" ht="30" customHeight="1" spans="1:27">
      <c r="A132" s="110"/>
      <c r="B132" s="27" t="s">
        <v>136</v>
      </c>
      <c r="C132" s="27"/>
      <c r="D132" s="110"/>
      <c r="E132" s="110"/>
      <c r="F132" s="110"/>
      <c r="G132" s="112"/>
      <c r="H132" s="112"/>
      <c r="I132" s="112"/>
      <c r="J132" s="112"/>
      <c r="K132" s="112"/>
      <c r="L132" s="112"/>
      <c r="M132" s="112"/>
      <c r="N132" s="112"/>
      <c r="O132" s="112"/>
      <c r="P132" s="128"/>
      <c r="Q132" s="128"/>
      <c r="R132" s="133"/>
      <c r="S132" s="133"/>
      <c r="T132" s="133"/>
      <c r="U132" s="133"/>
      <c r="V132" s="133"/>
      <c r="W132" s="133"/>
      <c r="X132" s="133"/>
      <c r="Y132" s="133"/>
      <c r="Z132" s="133"/>
      <c r="AA132" s="136"/>
    </row>
    <row r="133" s="9" customFormat="1" ht="30" customHeight="1" spans="1:27">
      <c r="A133" s="113">
        <v>32</v>
      </c>
      <c r="B133" s="26" t="s">
        <v>362</v>
      </c>
      <c r="C133" s="26"/>
      <c r="D133" s="113"/>
      <c r="E133" s="113"/>
      <c r="F133" s="113"/>
      <c r="G133" s="115"/>
      <c r="H133" s="115">
        <f>H134+H150+H158</f>
        <v>909.0868</v>
      </c>
      <c r="I133" s="115">
        <f>I134+I150+I158</f>
        <v>881.1142</v>
      </c>
      <c r="J133" s="115">
        <f>J134+J150+J158</f>
        <v>0</v>
      </c>
      <c r="K133" s="115">
        <f t="shared" ref="K133:Z133" si="35">K134+K150+K158</f>
        <v>0</v>
      </c>
      <c r="L133" s="115">
        <f t="shared" si="35"/>
        <v>27.9726</v>
      </c>
      <c r="M133" s="115"/>
      <c r="N133" s="115"/>
      <c r="O133" s="115"/>
      <c r="P133" s="129">
        <f t="shared" si="35"/>
        <v>4418</v>
      </c>
      <c r="Q133" s="129">
        <f t="shared" si="35"/>
        <v>13617</v>
      </c>
      <c r="R133" s="133">
        <f t="shared" si="35"/>
        <v>11</v>
      </c>
      <c r="S133" s="133">
        <f t="shared" si="35"/>
        <v>42</v>
      </c>
      <c r="T133" s="133">
        <f t="shared" si="35"/>
        <v>4</v>
      </c>
      <c r="U133" s="133">
        <f t="shared" si="35"/>
        <v>3851</v>
      </c>
      <c r="V133" s="133">
        <f t="shared" si="35"/>
        <v>11274</v>
      </c>
      <c r="W133" s="133">
        <f t="shared" si="35"/>
        <v>3645</v>
      </c>
      <c r="X133" s="133">
        <f t="shared" si="35"/>
        <v>9968</v>
      </c>
      <c r="Y133" s="133">
        <f t="shared" si="35"/>
        <v>17</v>
      </c>
      <c r="Z133" s="133">
        <f t="shared" si="35"/>
        <v>66</v>
      </c>
      <c r="AA133" s="137"/>
    </row>
    <row r="134" s="9" customFormat="1" ht="30" customHeight="1" spans="1:27">
      <c r="A134" s="113">
        <v>33</v>
      </c>
      <c r="B134" s="27" t="s">
        <v>363</v>
      </c>
      <c r="C134" s="27"/>
      <c r="D134" s="113"/>
      <c r="E134" s="113"/>
      <c r="F134" s="113"/>
      <c r="G134" s="115"/>
      <c r="H134" s="115">
        <f>SUM(H135:H149)</f>
        <v>509.5913</v>
      </c>
      <c r="I134" s="115">
        <f>SUM(I135:I149)</f>
        <v>509.5913</v>
      </c>
      <c r="J134" s="115">
        <f>SUM(J135:J149)</f>
        <v>0</v>
      </c>
      <c r="K134" s="115">
        <f>SUM(K135:K149)</f>
        <v>0</v>
      </c>
      <c r="L134" s="115">
        <f>SUM(L135:L149)</f>
        <v>0</v>
      </c>
      <c r="M134" s="115"/>
      <c r="N134" s="115"/>
      <c r="O134" s="115"/>
      <c r="P134" s="129">
        <v>0</v>
      </c>
      <c r="Q134" s="129">
        <v>0</v>
      </c>
      <c r="R134" s="133">
        <v>0</v>
      </c>
      <c r="S134" s="133">
        <v>0</v>
      </c>
      <c r="T134" s="133">
        <v>0</v>
      </c>
      <c r="U134" s="133">
        <v>0</v>
      </c>
      <c r="V134" s="133">
        <v>0</v>
      </c>
      <c r="W134" s="133">
        <v>0</v>
      </c>
      <c r="X134" s="133">
        <v>0</v>
      </c>
      <c r="Y134" s="133">
        <v>0</v>
      </c>
      <c r="Z134" s="133">
        <v>0</v>
      </c>
      <c r="AA134" s="137"/>
    </row>
    <row r="135" ht="76" customHeight="1" spans="1:27">
      <c r="A135" s="30" t="s">
        <v>37</v>
      </c>
      <c r="B135" s="34" t="s">
        <v>364</v>
      </c>
      <c r="C135" s="35" t="s">
        <v>39</v>
      </c>
      <c r="D135" s="117" t="s">
        <v>365</v>
      </c>
      <c r="E135" s="32" t="s">
        <v>100</v>
      </c>
      <c r="F135" s="36" t="s">
        <v>42</v>
      </c>
      <c r="G135" s="33" t="s">
        <v>366</v>
      </c>
      <c r="H135" s="139">
        <v>8.943</v>
      </c>
      <c r="I135" s="144">
        <f t="shared" ref="I135:I137" si="36">H135</f>
        <v>8.943</v>
      </c>
      <c r="J135" s="53"/>
      <c r="K135" s="53"/>
      <c r="L135" s="53"/>
      <c r="M135" s="53" t="s">
        <v>243</v>
      </c>
      <c r="N135" s="53" t="s">
        <v>244</v>
      </c>
      <c r="O135" s="33" t="s">
        <v>367</v>
      </c>
      <c r="P135" s="68">
        <v>138</v>
      </c>
      <c r="Q135" s="68">
        <v>526</v>
      </c>
      <c r="R135" s="90">
        <v>1</v>
      </c>
      <c r="S135" s="90">
        <v>1</v>
      </c>
      <c r="T135" s="90">
        <v>1</v>
      </c>
      <c r="U135" s="90">
        <f t="shared" ref="U135:U137" si="37">SUM(W135,Y135)</f>
        <v>45</v>
      </c>
      <c r="V135" s="90">
        <f t="shared" ref="V135:V137" si="38">SUM(X135,Z135)</f>
        <v>170</v>
      </c>
      <c r="W135" s="90">
        <v>39</v>
      </c>
      <c r="X135" s="90">
        <v>158</v>
      </c>
      <c r="Y135" s="90">
        <v>6</v>
      </c>
      <c r="Z135" s="90">
        <v>12</v>
      </c>
      <c r="AA135" s="136" t="s">
        <v>103</v>
      </c>
    </row>
    <row r="136" ht="76" customHeight="1" spans="1:27">
      <c r="A136" s="30" t="s">
        <v>46</v>
      </c>
      <c r="B136" s="34" t="s">
        <v>368</v>
      </c>
      <c r="C136" s="35" t="s">
        <v>39</v>
      </c>
      <c r="D136" s="117" t="s">
        <v>369</v>
      </c>
      <c r="E136" s="32" t="s">
        <v>100</v>
      </c>
      <c r="F136" s="36" t="s">
        <v>42</v>
      </c>
      <c r="G136" s="33" t="s">
        <v>370</v>
      </c>
      <c r="H136" s="139">
        <v>15.268</v>
      </c>
      <c r="I136" s="144">
        <f t="shared" si="36"/>
        <v>15.268</v>
      </c>
      <c r="J136" s="53"/>
      <c r="K136" s="53"/>
      <c r="L136" s="53"/>
      <c r="M136" s="53" t="s">
        <v>243</v>
      </c>
      <c r="N136" s="53" t="s">
        <v>244</v>
      </c>
      <c r="O136" s="33" t="s">
        <v>371</v>
      </c>
      <c r="P136" s="68">
        <v>49</v>
      </c>
      <c r="Q136" s="68">
        <v>171</v>
      </c>
      <c r="R136" s="90">
        <v>1</v>
      </c>
      <c r="S136" s="90">
        <v>1</v>
      </c>
      <c r="T136" s="90">
        <v>1</v>
      </c>
      <c r="U136" s="90">
        <f t="shared" si="37"/>
        <v>15</v>
      </c>
      <c r="V136" s="90">
        <f t="shared" si="38"/>
        <v>51</v>
      </c>
      <c r="W136" s="90">
        <v>12</v>
      </c>
      <c r="X136" s="90">
        <v>42</v>
      </c>
      <c r="Y136" s="90">
        <v>3</v>
      </c>
      <c r="Z136" s="90">
        <v>9</v>
      </c>
      <c r="AA136" s="136" t="s">
        <v>103</v>
      </c>
    </row>
    <row r="137" ht="76" customHeight="1" spans="1:27">
      <c r="A137" s="30" t="s">
        <v>55</v>
      </c>
      <c r="B137" s="34" t="s">
        <v>372</v>
      </c>
      <c r="C137" s="35" t="s">
        <v>39</v>
      </c>
      <c r="D137" s="117" t="s">
        <v>373</v>
      </c>
      <c r="E137" s="32" t="s">
        <v>100</v>
      </c>
      <c r="F137" s="36" t="s">
        <v>42</v>
      </c>
      <c r="G137" s="33" t="s">
        <v>374</v>
      </c>
      <c r="H137" s="139">
        <v>44.3</v>
      </c>
      <c r="I137" s="144">
        <f t="shared" si="36"/>
        <v>44.3</v>
      </c>
      <c r="J137" s="53"/>
      <c r="K137" s="53"/>
      <c r="L137" s="53"/>
      <c r="M137" s="53" t="s">
        <v>243</v>
      </c>
      <c r="N137" s="53" t="s">
        <v>244</v>
      </c>
      <c r="O137" s="33" t="s">
        <v>375</v>
      </c>
      <c r="P137" s="68">
        <v>87</v>
      </c>
      <c r="Q137" s="68">
        <v>328</v>
      </c>
      <c r="R137" s="90">
        <v>1</v>
      </c>
      <c r="S137" s="90">
        <v>1</v>
      </c>
      <c r="T137" s="90">
        <v>1</v>
      </c>
      <c r="U137" s="90">
        <f t="shared" si="37"/>
        <v>14</v>
      </c>
      <c r="V137" s="90">
        <f t="shared" si="38"/>
        <v>41</v>
      </c>
      <c r="W137" s="90">
        <v>13</v>
      </c>
      <c r="X137" s="90">
        <v>38</v>
      </c>
      <c r="Y137" s="90">
        <v>1</v>
      </c>
      <c r="Z137" s="90">
        <v>3</v>
      </c>
      <c r="AA137" s="136" t="s">
        <v>103</v>
      </c>
    </row>
    <row r="138" ht="103" customHeight="1" spans="1:27">
      <c r="A138" s="30" t="s">
        <v>61</v>
      </c>
      <c r="B138" s="34" t="s">
        <v>376</v>
      </c>
      <c r="C138" s="34" t="s">
        <v>39</v>
      </c>
      <c r="D138" s="35" t="s">
        <v>377</v>
      </c>
      <c r="E138" s="35" t="s">
        <v>73</v>
      </c>
      <c r="F138" s="35" t="s">
        <v>42</v>
      </c>
      <c r="G138" s="34" t="s">
        <v>378</v>
      </c>
      <c r="H138" s="32">
        <v>17.57</v>
      </c>
      <c r="I138" s="32">
        <v>17.57</v>
      </c>
      <c r="J138" s="35"/>
      <c r="K138" s="37"/>
      <c r="L138" s="37"/>
      <c r="M138" s="37" t="s">
        <v>379</v>
      </c>
      <c r="N138" s="37" t="s">
        <v>380</v>
      </c>
      <c r="O138" s="37"/>
      <c r="P138" s="35">
        <v>51</v>
      </c>
      <c r="Q138" s="35">
        <v>208</v>
      </c>
      <c r="R138" s="90">
        <v>1</v>
      </c>
      <c r="S138" s="90">
        <v>1</v>
      </c>
      <c r="T138" s="90">
        <v>1</v>
      </c>
      <c r="U138" s="35">
        <v>51</v>
      </c>
      <c r="V138" s="35">
        <v>208</v>
      </c>
      <c r="W138" s="90">
        <v>38</v>
      </c>
      <c r="X138" s="90">
        <v>188</v>
      </c>
      <c r="Y138" s="90">
        <v>13</v>
      </c>
      <c r="Z138" s="90">
        <v>20</v>
      </c>
      <c r="AA138" s="136" t="s">
        <v>77</v>
      </c>
    </row>
    <row r="139" ht="96" customHeight="1" spans="1:27">
      <c r="A139" s="30" t="s">
        <v>67</v>
      </c>
      <c r="B139" s="34" t="s">
        <v>381</v>
      </c>
      <c r="C139" s="35" t="s">
        <v>39</v>
      </c>
      <c r="D139" s="35" t="s">
        <v>106</v>
      </c>
      <c r="E139" s="35" t="s">
        <v>107</v>
      </c>
      <c r="F139" s="35" t="s">
        <v>42</v>
      </c>
      <c r="G139" s="34" t="s">
        <v>382</v>
      </c>
      <c r="H139" s="53">
        <v>7.03</v>
      </c>
      <c r="I139" s="53">
        <v>7.03</v>
      </c>
      <c r="J139" s="53"/>
      <c r="K139" s="53"/>
      <c r="L139" s="53"/>
      <c r="M139" s="53" t="s">
        <v>215</v>
      </c>
      <c r="N139" s="53" t="s">
        <v>383</v>
      </c>
      <c r="O139" s="33" t="s">
        <v>384</v>
      </c>
      <c r="P139" s="68">
        <v>26</v>
      </c>
      <c r="Q139" s="68">
        <v>127</v>
      </c>
      <c r="R139" s="90">
        <v>1</v>
      </c>
      <c r="S139" s="90">
        <v>1</v>
      </c>
      <c r="T139" s="90">
        <v>1</v>
      </c>
      <c r="U139" s="90">
        <v>26</v>
      </c>
      <c r="V139" s="90">
        <v>127</v>
      </c>
      <c r="W139" s="90">
        <v>12</v>
      </c>
      <c r="X139" s="90">
        <v>47</v>
      </c>
      <c r="Y139" s="90">
        <v>0</v>
      </c>
      <c r="Z139" s="90">
        <v>0</v>
      </c>
      <c r="AA139" s="136" t="s">
        <v>106</v>
      </c>
    </row>
    <row r="140" ht="181" customHeight="1" spans="1:27">
      <c r="A140" s="30" t="s">
        <v>71</v>
      </c>
      <c r="B140" s="34" t="s">
        <v>385</v>
      </c>
      <c r="C140" s="35" t="s">
        <v>39</v>
      </c>
      <c r="D140" s="35" t="s">
        <v>106</v>
      </c>
      <c r="E140" s="35" t="s">
        <v>107</v>
      </c>
      <c r="F140" s="35" t="s">
        <v>386</v>
      </c>
      <c r="G140" s="34" t="s">
        <v>387</v>
      </c>
      <c r="H140" s="53">
        <v>100</v>
      </c>
      <c r="I140" s="53">
        <v>100</v>
      </c>
      <c r="J140" s="53"/>
      <c r="K140" s="53"/>
      <c r="L140" s="53"/>
      <c r="M140" s="53" t="s">
        <v>215</v>
      </c>
      <c r="N140" s="53" t="s">
        <v>388</v>
      </c>
      <c r="O140" s="33" t="s">
        <v>389</v>
      </c>
      <c r="P140" s="68">
        <v>185</v>
      </c>
      <c r="Q140" s="68">
        <v>718</v>
      </c>
      <c r="R140" s="90">
        <v>1</v>
      </c>
      <c r="S140" s="90">
        <v>1</v>
      </c>
      <c r="T140" s="90">
        <v>2</v>
      </c>
      <c r="U140" s="90">
        <v>185</v>
      </c>
      <c r="V140" s="90">
        <v>718</v>
      </c>
      <c r="W140" s="90">
        <v>26</v>
      </c>
      <c r="X140" s="90">
        <v>97</v>
      </c>
      <c r="Y140" s="90">
        <v>3</v>
      </c>
      <c r="Z140" s="90">
        <v>9</v>
      </c>
      <c r="AA140" s="136" t="s">
        <v>106</v>
      </c>
    </row>
    <row r="141" ht="93" customHeight="1" spans="1:27">
      <c r="A141" s="30" t="s">
        <v>78</v>
      </c>
      <c r="B141" s="31" t="s">
        <v>390</v>
      </c>
      <c r="C141" s="32" t="s">
        <v>39</v>
      </c>
      <c r="D141" s="32" t="s">
        <v>391</v>
      </c>
      <c r="E141" s="32" t="s">
        <v>241</v>
      </c>
      <c r="F141" s="32" t="s">
        <v>42</v>
      </c>
      <c r="G141" s="33" t="s">
        <v>392</v>
      </c>
      <c r="H141" s="139">
        <v>22.8025</v>
      </c>
      <c r="I141" s="38">
        <f>H141</f>
        <v>22.8025</v>
      </c>
      <c r="J141" s="53"/>
      <c r="K141" s="53"/>
      <c r="L141" s="53"/>
      <c r="M141" s="53" t="s">
        <v>243</v>
      </c>
      <c r="N141" s="53" t="s">
        <v>244</v>
      </c>
      <c r="O141" s="33" t="s">
        <v>393</v>
      </c>
      <c r="P141" s="68">
        <v>16</v>
      </c>
      <c r="Q141" s="68">
        <v>63</v>
      </c>
      <c r="R141" s="68">
        <v>1</v>
      </c>
      <c r="S141" s="68">
        <v>0</v>
      </c>
      <c r="T141" s="68">
        <v>1</v>
      </c>
      <c r="U141" s="68">
        <v>16</v>
      </c>
      <c r="V141" s="68">
        <v>63</v>
      </c>
      <c r="W141" s="68">
        <v>14</v>
      </c>
      <c r="X141" s="68">
        <v>61</v>
      </c>
      <c r="Y141" s="68">
        <v>0</v>
      </c>
      <c r="Z141" s="68">
        <v>0</v>
      </c>
      <c r="AA141" s="136" t="s">
        <v>246</v>
      </c>
    </row>
    <row r="142" ht="105" customHeight="1" spans="1:27">
      <c r="A142" s="30" t="s">
        <v>82</v>
      </c>
      <c r="B142" s="34" t="s">
        <v>394</v>
      </c>
      <c r="C142" s="35" t="s">
        <v>39</v>
      </c>
      <c r="D142" s="36" t="s">
        <v>395</v>
      </c>
      <c r="E142" s="32" t="s">
        <v>49</v>
      </c>
      <c r="F142" s="32" t="s">
        <v>396</v>
      </c>
      <c r="G142" s="33" t="s">
        <v>397</v>
      </c>
      <c r="H142" s="32">
        <v>108.4478</v>
      </c>
      <c r="I142" s="32">
        <v>108.4478</v>
      </c>
      <c r="J142" s="53"/>
      <c r="K142" s="53"/>
      <c r="L142" s="53"/>
      <c r="M142" s="65" t="s">
        <v>280</v>
      </c>
      <c r="N142" s="65" t="s">
        <v>398</v>
      </c>
      <c r="O142" s="33" t="s">
        <v>399</v>
      </c>
      <c r="P142" s="68">
        <v>21</v>
      </c>
      <c r="Q142" s="68">
        <v>598</v>
      </c>
      <c r="R142" s="90">
        <v>1</v>
      </c>
      <c r="S142" s="90"/>
      <c r="T142" s="90">
        <v>1</v>
      </c>
      <c r="U142" s="68">
        <v>0</v>
      </c>
      <c r="V142" s="68">
        <v>0</v>
      </c>
      <c r="W142" s="90"/>
      <c r="X142" s="90"/>
      <c r="Y142" s="90"/>
      <c r="Z142" s="90"/>
      <c r="AA142" s="136" t="s">
        <v>54</v>
      </c>
    </row>
    <row r="143" s="10" customFormat="1" ht="93" customHeight="1" spans="1:27">
      <c r="A143" s="30" t="s">
        <v>86</v>
      </c>
      <c r="B143" s="32" t="s">
        <v>400</v>
      </c>
      <c r="C143" s="32" t="s">
        <v>39</v>
      </c>
      <c r="D143" s="32" t="s">
        <v>401</v>
      </c>
      <c r="E143" s="32" t="s">
        <v>179</v>
      </c>
      <c r="F143" s="32" t="s">
        <v>42</v>
      </c>
      <c r="G143" s="32" t="s">
        <v>402</v>
      </c>
      <c r="H143" s="53">
        <v>11.88</v>
      </c>
      <c r="I143" s="53">
        <v>11.88</v>
      </c>
      <c r="J143" s="53"/>
      <c r="K143" s="53"/>
      <c r="L143" s="53"/>
      <c r="M143" s="33" t="s">
        <v>181</v>
      </c>
      <c r="N143" s="33" t="s">
        <v>182</v>
      </c>
      <c r="O143" s="53"/>
      <c r="P143" s="64">
        <v>2</v>
      </c>
      <c r="Q143" s="64">
        <v>6</v>
      </c>
      <c r="R143" s="79">
        <v>1</v>
      </c>
      <c r="S143" s="79">
        <v>1</v>
      </c>
      <c r="T143" s="79">
        <v>1</v>
      </c>
      <c r="U143" s="64">
        <v>2</v>
      </c>
      <c r="V143" s="64">
        <v>6</v>
      </c>
      <c r="W143" s="64">
        <v>0</v>
      </c>
      <c r="X143" s="64">
        <v>0</v>
      </c>
      <c r="Y143" s="79">
        <v>1</v>
      </c>
      <c r="Z143" s="79">
        <v>4</v>
      </c>
      <c r="AA143" s="136" t="s">
        <v>183</v>
      </c>
    </row>
    <row r="144" s="10" customFormat="1" ht="93" customHeight="1" spans="1:27">
      <c r="A144" s="30" t="s">
        <v>92</v>
      </c>
      <c r="B144" s="32" t="s">
        <v>403</v>
      </c>
      <c r="C144" s="32" t="s">
        <v>39</v>
      </c>
      <c r="D144" s="32" t="s">
        <v>404</v>
      </c>
      <c r="E144" s="32" t="s">
        <v>179</v>
      </c>
      <c r="F144" s="32" t="s">
        <v>42</v>
      </c>
      <c r="G144" s="32" t="s">
        <v>405</v>
      </c>
      <c r="H144" s="33">
        <v>30.72</v>
      </c>
      <c r="I144" s="33">
        <v>30.72</v>
      </c>
      <c r="J144" s="53"/>
      <c r="K144" s="53"/>
      <c r="L144" s="53"/>
      <c r="M144" s="33" t="s">
        <v>181</v>
      </c>
      <c r="N144" s="33" t="s">
        <v>182</v>
      </c>
      <c r="O144" s="53"/>
      <c r="P144" s="64">
        <v>31</v>
      </c>
      <c r="Q144" s="64">
        <v>102</v>
      </c>
      <c r="R144" s="79">
        <v>1</v>
      </c>
      <c r="S144" s="79">
        <v>1</v>
      </c>
      <c r="T144" s="79">
        <v>1</v>
      </c>
      <c r="U144" s="64">
        <v>31</v>
      </c>
      <c r="V144" s="64">
        <v>102</v>
      </c>
      <c r="W144" s="64">
        <v>4</v>
      </c>
      <c r="X144" s="64">
        <v>10</v>
      </c>
      <c r="Y144" s="79">
        <v>0</v>
      </c>
      <c r="Z144" s="79">
        <v>0</v>
      </c>
      <c r="AA144" s="136" t="s">
        <v>183</v>
      </c>
    </row>
    <row r="145" s="10" customFormat="1" ht="93" customHeight="1" spans="1:27">
      <c r="A145" s="30" t="s">
        <v>98</v>
      </c>
      <c r="B145" s="32" t="s">
        <v>406</v>
      </c>
      <c r="C145" s="32" t="s">
        <v>39</v>
      </c>
      <c r="D145" s="32" t="s">
        <v>407</v>
      </c>
      <c r="E145" s="32" t="s">
        <v>41</v>
      </c>
      <c r="F145" s="32" t="s">
        <v>42</v>
      </c>
      <c r="G145" s="32" t="s">
        <v>408</v>
      </c>
      <c r="H145" s="33">
        <v>74.92</v>
      </c>
      <c r="I145" s="33">
        <v>74.92</v>
      </c>
      <c r="J145" s="53"/>
      <c r="K145" s="53"/>
      <c r="L145" s="53"/>
      <c r="M145" s="33" t="s">
        <v>109</v>
      </c>
      <c r="N145" s="33" t="s">
        <v>126</v>
      </c>
      <c r="O145" s="33" t="s">
        <v>409</v>
      </c>
      <c r="P145" s="64">
        <v>228</v>
      </c>
      <c r="Q145" s="64">
        <v>928</v>
      </c>
      <c r="R145" s="79">
        <v>1</v>
      </c>
      <c r="S145" s="79">
        <v>0</v>
      </c>
      <c r="T145" s="79">
        <v>1</v>
      </c>
      <c r="U145" s="64">
        <v>228</v>
      </c>
      <c r="V145" s="64">
        <v>928</v>
      </c>
      <c r="W145" s="64">
        <v>9</v>
      </c>
      <c r="X145" s="64">
        <v>30</v>
      </c>
      <c r="Y145" s="79">
        <v>2</v>
      </c>
      <c r="Z145" s="79">
        <v>7</v>
      </c>
      <c r="AA145" s="136" t="s">
        <v>45</v>
      </c>
    </row>
    <row r="146" s="10" customFormat="1" ht="93" customHeight="1" spans="1:27">
      <c r="A146" s="30" t="s">
        <v>104</v>
      </c>
      <c r="B146" s="97" t="s">
        <v>410</v>
      </c>
      <c r="C146" s="98" t="s">
        <v>39</v>
      </c>
      <c r="D146" s="39" t="s">
        <v>303</v>
      </c>
      <c r="E146" s="40" t="s">
        <v>100</v>
      </c>
      <c r="F146" s="99" t="s">
        <v>165</v>
      </c>
      <c r="G146" s="41" t="s">
        <v>411</v>
      </c>
      <c r="H146" s="103">
        <v>35.08</v>
      </c>
      <c r="I146" s="121">
        <v>35.08</v>
      </c>
      <c r="J146" s="103"/>
      <c r="K146" s="103"/>
      <c r="L146" s="103"/>
      <c r="M146" s="103" t="s">
        <v>243</v>
      </c>
      <c r="N146" s="103" t="s">
        <v>244</v>
      </c>
      <c r="O146" s="41" t="s">
        <v>412</v>
      </c>
      <c r="P146" s="123">
        <v>46</v>
      </c>
      <c r="Q146" s="123">
        <v>187</v>
      </c>
      <c r="R146" s="132">
        <v>1</v>
      </c>
      <c r="S146" s="132">
        <v>1</v>
      </c>
      <c r="T146" s="132">
        <v>1</v>
      </c>
      <c r="U146" s="123">
        <v>0</v>
      </c>
      <c r="V146" s="123">
        <v>0</v>
      </c>
      <c r="W146" s="132">
        <v>5</v>
      </c>
      <c r="X146" s="132">
        <v>19</v>
      </c>
      <c r="Y146" s="132">
        <v>0</v>
      </c>
      <c r="Z146" s="132">
        <v>0</v>
      </c>
      <c r="AA146" s="94" t="s">
        <v>103</v>
      </c>
    </row>
    <row r="147" s="10" customFormat="1" ht="93" customHeight="1" spans="1:27">
      <c r="A147" s="30" t="s">
        <v>112</v>
      </c>
      <c r="B147" s="97" t="s">
        <v>413</v>
      </c>
      <c r="C147" s="98" t="s">
        <v>39</v>
      </c>
      <c r="D147" s="39" t="s">
        <v>106</v>
      </c>
      <c r="E147" s="40" t="s">
        <v>107</v>
      </c>
      <c r="F147" s="99" t="s">
        <v>42</v>
      </c>
      <c r="G147" s="41" t="s">
        <v>414</v>
      </c>
      <c r="H147" s="103">
        <v>20.86</v>
      </c>
      <c r="I147" s="121">
        <v>20.86</v>
      </c>
      <c r="J147" s="103"/>
      <c r="K147" s="103"/>
      <c r="L147" s="103"/>
      <c r="M147" s="103" t="s">
        <v>109</v>
      </c>
      <c r="N147" s="103" t="s">
        <v>415</v>
      </c>
      <c r="O147" s="41" t="s">
        <v>416</v>
      </c>
      <c r="P147" s="123">
        <v>41</v>
      </c>
      <c r="Q147" s="123">
        <v>174</v>
      </c>
      <c r="R147" s="132">
        <v>1</v>
      </c>
      <c r="S147" s="132">
        <v>1</v>
      </c>
      <c r="T147" s="132">
        <v>1</v>
      </c>
      <c r="U147" s="123">
        <v>41</v>
      </c>
      <c r="V147" s="123">
        <v>174</v>
      </c>
      <c r="W147" s="132">
        <v>8</v>
      </c>
      <c r="X147" s="132">
        <v>31</v>
      </c>
      <c r="Y147" s="132">
        <v>2</v>
      </c>
      <c r="Z147" s="132">
        <v>7</v>
      </c>
      <c r="AA147" s="94" t="s">
        <v>106</v>
      </c>
    </row>
    <row r="148" s="10" customFormat="1" ht="93" customHeight="1" spans="1:27">
      <c r="A148" s="30" t="s">
        <v>117</v>
      </c>
      <c r="B148" s="97" t="s">
        <v>417</v>
      </c>
      <c r="C148" s="98" t="s">
        <v>39</v>
      </c>
      <c r="D148" s="39" t="s">
        <v>106</v>
      </c>
      <c r="E148" s="40" t="s">
        <v>107</v>
      </c>
      <c r="F148" s="99" t="s">
        <v>42</v>
      </c>
      <c r="G148" s="41" t="s">
        <v>418</v>
      </c>
      <c r="H148" s="103">
        <v>11.77</v>
      </c>
      <c r="I148" s="121">
        <v>11.77</v>
      </c>
      <c r="J148" s="103"/>
      <c r="K148" s="103"/>
      <c r="L148" s="103"/>
      <c r="M148" s="103" t="s">
        <v>109</v>
      </c>
      <c r="N148" s="103" t="s">
        <v>415</v>
      </c>
      <c r="O148" s="41" t="s">
        <v>419</v>
      </c>
      <c r="P148" s="123">
        <v>67</v>
      </c>
      <c r="Q148" s="123">
        <v>268</v>
      </c>
      <c r="R148" s="132">
        <v>1</v>
      </c>
      <c r="S148" s="132">
        <v>1</v>
      </c>
      <c r="T148" s="132">
        <v>1</v>
      </c>
      <c r="U148" s="123">
        <v>67</v>
      </c>
      <c r="V148" s="123">
        <v>268</v>
      </c>
      <c r="W148" s="132">
        <v>13</v>
      </c>
      <c r="X148" s="132">
        <v>52</v>
      </c>
      <c r="Y148" s="132">
        <v>2</v>
      </c>
      <c r="Z148" s="132">
        <v>8</v>
      </c>
      <c r="AA148" s="94" t="s">
        <v>106</v>
      </c>
    </row>
    <row r="149" ht="30" customHeight="1" spans="1:27">
      <c r="A149" s="110"/>
      <c r="B149" s="27"/>
      <c r="C149" s="27"/>
      <c r="D149" s="110"/>
      <c r="E149" s="110"/>
      <c r="F149" s="110"/>
      <c r="G149" s="112"/>
      <c r="H149" s="112"/>
      <c r="I149" s="112"/>
      <c r="J149" s="112"/>
      <c r="K149" s="112"/>
      <c r="L149" s="112"/>
      <c r="M149" s="112"/>
      <c r="N149" s="112"/>
      <c r="O149" s="112"/>
      <c r="P149" s="128"/>
      <c r="Q149" s="128"/>
      <c r="R149" s="133"/>
      <c r="S149" s="133"/>
      <c r="T149" s="133"/>
      <c r="U149" s="133"/>
      <c r="V149" s="133"/>
      <c r="W149" s="133"/>
      <c r="X149" s="133"/>
      <c r="Y149" s="133"/>
      <c r="Z149" s="133"/>
      <c r="AA149" s="136"/>
    </row>
    <row r="150" s="9" customFormat="1" ht="30" customHeight="1" spans="1:27">
      <c r="A150" s="113">
        <v>34</v>
      </c>
      <c r="B150" s="27" t="s">
        <v>420</v>
      </c>
      <c r="C150" s="27"/>
      <c r="D150" s="113"/>
      <c r="E150" s="113"/>
      <c r="F150" s="113"/>
      <c r="G150" s="115"/>
      <c r="H150" s="115">
        <f>SUM(H151:H157)</f>
        <v>399.4955</v>
      </c>
      <c r="I150" s="115">
        <f>SUM(I151:I157)</f>
        <v>371.5229</v>
      </c>
      <c r="J150" s="115">
        <f>SUM(J151:J157)</f>
        <v>0</v>
      </c>
      <c r="K150" s="115">
        <f t="shared" ref="K150:Z150" si="39">SUM(K151:K157)</f>
        <v>0</v>
      </c>
      <c r="L150" s="115">
        <f t="shared" si="39"/>
        <v>27.9726</v>
      </c>
      <c r="M150" s="115"/>
      <c r="N150" s="115"/>
      <c r="O150" s="115"/>
      <c r="P150" s="129">
        <f t="shared" si="39"/>
        <v>4418</v>
      </c>
      <c r="Q150" s="129">
        <f t="shared" si="39"/>
        <v>13617</v>
      </c>
      <c r="R150" s="133">
        <f t="shared" si="39"/>
        <v>11</v>
      </c>
      <c r="S150" s="133">
        <f t="shared" si="39"/>
        <v>42</v>
      </c>
      <c r="T150" s="133">
        <f t="shared" si="39"/>
        <v>4</v>
      </c>
      <c r="U150" s="133">
        <f t="shared" si="39"/>
        <v>3851</v>
      </c>
      <c r="V150" s="133">
        <f t="shared" si="39"/>
        <v>11274</v>
      </c>
      <c r="W150" s="133">
        <f t="shared" si="39"/>
        <v>3645</v>
      </c>
      <c r="X150" s="133">
        <f t="shared" si="39"/>
        <v>9968</v>
      </c>
      <c r="Y150" s="133">
        <f t="shared" si="39"/>
        <v>17</v>
      </c>
      <c r="Z150" s="133">
        <f t="shared" si="39"/>
        <v>66</v>
      </c>
      <c r="AA150" s="137"/>
    </row>
    <row r="151" ht="97" customHeight="1" spans="1:27">
      <c r="A151" s="30" t="s">
        <v>37</v>
      </c>
      <c r="B151" s="140" t="s">
        <v>421</v>
      </c>
      <c r="C151" s="35" t="s">
        <v>39</v>
      </c>
      <c r="D151" s="32" t="s">
        <v>422</v>
      </c>
      <c r="E151" s="32" t="s">
        <v>49</v>
      </c>
      <c r="F151" s="36" t="s">
        <v>42</v>
      </c>
      <c r="G151" s="33" t="s">
        <v>423</v>
      </c>
      <c r="H151" s="54">
        <v>37.5432</v>
      </c>
      <c r="I151" s="54">
        <v>31.5366</v>
      </c>
      <c r="J151" s="142"/>
      <c r="K151" s="53"/>
      <c r="L151" s="54">
        <f t="shared" ref="L151:L155" si="40">H151-I151</f>
        <v>6.0066</v>
      </c>
      <c r="M151" s="65" t="s">
        <v>279</v>
      </c>
      <c r="N151" s="65" t="s">
        <v>52</v>
      </c>
      <c r="O151" s="33" t="s">
        <v>424</v>
      </c>
      <c r="P151" s="68">
        <v>163</v>
      </c>
      <c r="Q151" s="68">
        <v>720</v>
      </c>
      <c r="R151" s="90">
        <v>1</v>
      </c>
      <c r="S151" s="90">
        <v>0</v>
      </c>
      <c r="T151" s="90">
        <v>1</v>
      </c>
      <c r="U151" s="90">
        <v>8</v>
      </c>
      <c r="V151" s="90">
        <v>27</v>
      </c>
      <c r="W151" s="90">
        <v>7</v>
      </c>
      <c r="X151" s="90">
        <v>26</v>
      </c>
      <c r="Y151" s="90">
        <v>1</v>
      </c>
      <c r="Z151" s="90">
        <v>1</v>
      </c>
      <c r="AA151" s="136" t="s">
        <v>54</v>
      </c>
    </row>
    <row r="152" ht="83" customHeight="1" spans="1:27">
      <c r="A152" s="30" t="s">
        <v>46</v>
      </c>
      <c r="B152" s="140" t="s">
        <v>425</v>
      </c>
      <c r="C152" s="35" t="s">
        <v>39</v>
      </c>
      <c r="D152" s="36" t="s">
        <v>426</v>
      </c>
      <c r="E152" s="32" t="s">
        <v>49</v>
      </c>
      <c r="F152" s="36" t="s">
        <v>42</v>
      </c>
      <c r="G152" s="33" t="s">
        <v>427</v>
      </c>
      <c r="H152" s="141">
        <v>57.4675</v>
      </c>
      <c r="I152" s="141">
        <v>46.2115</v>
      </c>
      <c r="J152" s="142"/>
      <c r="K152" s="53"/>
      <c r="L152" s="54">
        <f t="shared" si="40"/>
        <v>11.256</v>
      </c>
      <c r="M152" s="65" t="s">
        <v>262</v>
      </c>
      <c r="N152" s="65" t="s">
        <v>267</v>
      </c>
      <c r="O152" s="33" t="s">
        <v>428</v>
      </c>
      <c r="P152" s="68">
        <v>224</v>
      </c>
      <c r="Q152" s="68">
        <v>825</v>
      </c>
      <c r="R152" s="90">
        <v>1</v>
      </c>
      <c r="S152" s="90">
        <v>1</v>
      </c>
      <c r="T152" s="90">
        <v>1</v>
      </c>
      <c r="U152" s="90">
        <v>42</v>
      </c>
      <c r="V152" s="90">
        <v>159</v>
      </c>
      <c r="W152" s="90">
        <v>38</v>
      </c>
      <c r="X152" s="90">
        <v>142</v>
      </c>
      <c r="Y152" s="90">
        <v>4</v>
      </c>
      <c r="Z152" s="90">
        <v>17</v>
      </c>
      <c r="AA152" s="136" t="s">
        <v>54</v>
      </c>
    </row>
    <row r="153" ht="83" customHeight="1" spans="1:27">
      <c r="A153" s="30" t="s">
        <v>55</v>
      </c>
      <c r="B153" s="140" t="s">
        <v>429</v>
      </c>
      <c r="C153" s="35" t="s">
        <v>39</v>
      </c>
      <c r="D153" s="32" t="s">
        <v>430</v>
      </c>
      <c r="E153" s="32" t="s">
        <v>49</v>
      </c>
      <c r="F153" s="36" t="s">
        <v>42</v>
      </c>
      <c r="G153" s="33" t="s">
        <v>431</v>
      </c>
      <c r="H153" s="142">
        <v>36.5755</v>
      </c>
      <c r="I153" s="142">
        <v>30.6955</v>
      </c>
      <c r="J153" s="54"/>
      <c r="K153" s="53"/>
      <c r="L153" s="54">
        <f t="shared" si="40"/>
        <v>5.88</v>
      </c>
      <c r="M153" s="65" t="s">
        <v>267</v>
      </c>
      <c r="N153" s="65" t="s">
        <v>268</v>
      </c>
      <c r="O153" s="33" t="s">
        <v>432</v>
      </c>
      <c r="P153" s="68">
        <v>97</v>
      </c>
      <c r="Q153" s="68">
        <v>426</v>
      </c>
      <c r="R153" s="90">
        <v>1</v>
      </c>
      <c r="S153" s="90">
        <v>1</v>
      </c>
      <c r="T153" s="90">
        <v>1</v>
      </c>
      <c r="U153" s="90">
        <v>0</v>
      </c>
      <c r="V153" s="90">
        <v>0</v>
      </c>
      <c r="W153" s="90">
        <v>0</v>
      </c>
      <c r="X153" s="90">
        <v>0</v>
      </c>
      <c r="Y153" s="90">
        <v>0</v>
      </c>
      <c r="Z153" s="90">
        <v>0</v>
      </c>
      <c r="AA153" s="136" t="s">
        <v>54</v>
      </c>
    </row>
    <row r="154" ht="97" customHeight="1" spans="1:27">
      <c r="A154" s="30" t="s">
        <v>61</v>
      </c>
      <c r="B154" s="140" t="s">
        <v>433</v>
      </c>
      <c r="C154" s="35" t="s">
        <v>39</v>
      </c>
      <c r="D154" s="32" t="s">
        <v>434</v>
      </c>
      <c r="E154" s="32" t="s">
        <v>49</v>
      </c>
      <c r="F154" s="36" t="s">
        <v>42</v>
      </c>
      <c r="G154" s="33" t="s">
        <v>435</v>
      </c>
      <c r="H154" s="142">
        <v>22.9913</v>
      </c>
      <c r="I154" s="142">
        <v>18.1613</v>
      </c>
      <c r="J154" s="54"/>
      <c r="K154" s="53"/>
      <c r="L154" s="54">
        <f t="shared" si="40"/>
        <v>4.83</v>
      </c>
      <c r="M154" s="65" t="s">
        <v>51</v>
      </c>
      <c r="N154" s="65" t="s">
        <v>280</v>
      </c>
      <c r="O154" s="33" t="s">
        <v>436</v>
      </c>
      <c r="P154" s="68">
        <v>106</v>
      </c>
      <c r="Q154" s="68">
        <v>473</v>
      </c>
      <c r="R154" s="90">
        <v>1</v>
      </c>
      <c r="S154" s="90">
        <v>1</v>
      </c>
      <c r="T154" s="90">
        <v>1</v>
      </c>
      <c r="U154" s="90">
        <v>0</v>
      </c>
      <c r="V154" s="90">
        <v>0</v>
      </c>
      <c r="W154" s="90">
        <v>0</v>
      </c>
      <c r="X154" s="90">
        <v>0</v>
      </c>
      <c r="Y154" s="90">
        <v>0</v>
      </c>
      <c r="Z154" s="90">
        <v>0</v>
      </c>
      <c r="AA154" s="136" t="s">
        <v>54</v>
      </c>
    </row>
    <row r="155" ht="83" customHeight="1" spans="1:27">
      <c r="A155" s="30" t="s">
        <v>67</v>
      </c>
      <c r="B155" s="140" t="s">
        <v>437</v>
      </c>
      <c r="C155" s="35" t="s">
        <v>39</v>
      </c>
      <c r="D155" s="32" t="s">
        <v>438</v>
      </c>
      <c r="E155" s="32" t="s">
        <v>49</v>
      </c>
      <c r="F155" s="36" t="s">
        <v>42</v>
      </c>
      <c r="G155" s="33" t="s">
        <v>439</v>
      </c>
      <c r="H155" s="142">
        <v>3.288</v>
      </c>
      <c r="I155" s="142">
        <v>3.288</v>
      </c>
      <c r="J155" s="54"/>
      <c r="K155" s="53"/>
      <c r="L155" s="54">
        <f t="shared" si="40"/>
        <v>0</v>
      </c>
      <c r="M155" s="65" t="s">
        <v>51</v>
      </c>
      <c r="N155" s="65" t="s">
        <v>280</v>
      </c>
      <c r="O155" s="33" t="s">
        <v>440</v>
      </c>
      <c r="P155" s="68">
        <v>27</v>
      </c>
      <c r="Q155" s="68">
        <v>85</v>
      </c>
      <c r="R155" s="90">
        <v>1</v>
      </c>
      <c r="S155" s="90">
        <v>0</v>
      </c>
      <c r="T155" s="90">
        <v>0</v>
      </c>
      <c r="U155" s="90">
        <v>0</v>
      </c>
      <c r="V155" s="90">
        <v>0</v>
      </c>
      <c r="W155" s="90">
        <v>0</v>
      </c>
      <c r="X155" s="90">
        <v>0</v>
      </c>
      <c r="Y155" s="90">
        <v>0</v>
      </c>
      <c r="Z155" s="90">
        <v>0</v>
      </c>
      <c r="AA155" s="136" t="s">
        <v>54</v>
      </c>
    </row>
    <row r="156" ht="65" customHeight="1" spans="1:27">
      <c r="A156" s="30" t="s">
        <v>71</v>
      </c>
      <c r="B156" s="45" t="s">
        <v>441</v>
      </c>
      <c r="C156" s="46" t="s">
        <v>39</v>
      </c>
      <c r="D156" s="45" t="s">
        <v>97</v>
      </c>
      <c r="E156" s="47" t="s">
        <v>95</v>
      </c>
      <c r="F156" s="47" t="s">
        <v>442</v>
      </c>
      <c r="G156" s="48" t="s">
        <v>443</v>
      </c>
      <c r="H156" s="49">
        <v>241.63</v>
      </c>
      <c r="I156" s="49">
        <v>241.63</v>
      </c>
      <c r="J156" s="49"/>
      <c r="K156" s="49"/>
      <c r="L156" s="49"/>
      <c r="M156" s="74">
        <v>44958</v>
      </c>
      <c r="N156" s="74">
        <v>45139</v>
      </c>
      <c r="O156" s="49"/>
      <c r="P156" s="37">
        <v>3801</v>
      </c>
      <c r="Q156" s="37">
        <v>11088</v>
      </c>
      <c r="R156" s="35">
        <v>6</v>
      </c>
      <c r="S156" s="35">
        <v>39</v>
      </c>
      <c r="T156" s="35"/>
      <c r="U156" s="35">
        <v>3801</v>
      </c>
      <c r="V156" s="35">
        <v>11088</v>
      </c>
      <c r="W156" s="35">
        <v>3600</v>
      </c>
      <c r="X156" s="35">
        <v>9800</v>
      </c>
      <c r="Y156" s="35">
        <v>12</v>
      </c>
      <c r="Z156" s="35">
        <v>48</v>
      </c>
      <c r="AA156" s="136" t="s">
        <v>97</v>
      </c>
    </row>
    <row r="157" ht="30" customHeight="1" spans="1:27">
      <c r="A157" s="110"/>
      <c r="B157" s="27"/>
      <c r="C157" s="27"/>
      <c r="D157" s="110"/>
      <c r="E157" s="110"/>
      <c r="F157" s="110"/>
      <c r="G157" s="112"/>
      <c r="H157" s="112"/>
      <c r="I157" s="112"/>
      <c r="J157" s="112"/>
      <c r="K157" s="112"/>
      <c r="L157" s="112"/>
      <c r="M157" s="112"/>
      <c r="N157" s="112"/>
      <c r="O157" s="112"/>
      <c r="P157" s="128"/>
      <c r="Q157" s="128"/>
      <c r="R157" s="133"/>
      <c r="S157" s="133"/>
      <c r="T157" s="133"/>
      <c r="U157" s="133"/>
      <c r="V157" s="133"/>
      <c r="W157" s="133"/>
      <c r="X157" s="133"/>
      <c r="Y157" s="133"/>
      <c r="Z157" s="133"/>
      <c r="AA157" s="136"/>
    </row>
    <row r="158" s="9" customFormat="1" ht="38" customHeight="1" spans="1:27">
      <c r="A158" s="113">
        <v>35</v>
      </c>
      <c r="B158" s="27" t="s">
        <v>444</v>
      </c>
      <c r="C158" s="27"/>
      <c r="D158" s="113"/>
      <c r="E158" s="113"/>
      <c r="F158" s="113"/>
      <c r="G158" s="115"/>
      <c r="H158" s="115">
        <f>SUM(H159:H159)</f>
        <v>0</v>
      </c>
      <c r="I158" s="115">
        <f>SUM(I159:I159)</f>
        <v>0</v>
      </c>
      <c r="J158" s="115">
        <f>SUM(J159:J159)</f>
        <v>0</v>
      </c>
      <c r="K158" s="115">
        <f t="shared" ref="K158:Z158" si="41">SUM(K159:K159)</f>
        <v>0</v>
      </c>
      <c r="L158" s="115">
        <f t="shared" si="41"/>
        <v>0</v>
      </c>
      <c r="M158" s="115"/>
      <c r="N158" s="115"/>
      <c r="O158" s="115"/>
      <c r="P158" s="129">
        <f t="shared" si="41"/>
        <v>0</v>
      </c>
      <c r="Q158" s="129">
        <f t="shared" si="41"/>
        <v>0</v>
      </c>
      <c r="R158" s="133">
        <f t="shared" si="41"/>
        <v>0</v>
      </c>
      <c r="S158" s="133">
        <f t="shared" si="41"/>
        <v>0</v>
      </c>
      <c r="T158" s="133">
        <f t="shared" si="41"/>
        <v>0</v>
      </c>
      <c r="U158" s="133">
        <f t="shared" si="41"/>
        <v>0</v>
      </c>
      <c r="V158" s="133">
        <f t="shared" si="41"/>
        <v>0</v>
      </c>
      <c r="W158" s="133">
        <f t="shared" si="41"/>
        <v>0</v>
      </c>
      <c r="X158" s="133">
        <f t="shared" si="41"/>
        <v>0</v>
      </c>
      <c r="Y158" s="133">
        <f t="shared" si="41"/>
        <v>0</v>
      </c>
      <c r="Z158" s="133">
        <f t="shared" si="41"/>
        <v>0</v>
      </c>
      <c r="AA158" s="137"/>
    </row>
    <row r="159" ht="30" customHeight="1" spans="1:27">
      <c r="A159" s="110"/>
      <c r="B159" s="27" t="s">
        <v>136</v>
      </c>
      <c r="C159" s="27"/>
      <c r="D159" s="110"/>
      <c r="E159" s="110"/>
      <c r="F159" s="110"/>
      <c r="G159" s="112"/>
      <c r="H159" s="112"/>
      <c r="I159" s="112"/>
      <c r="J159" s="112"/>
      <c r="K159" s="112"/>
      <c r="L159" s="112"/>
      <c r="M159" s="112"/>
      <c r="N159" s="112"/>
      <c r="O159" s="112"/>
      <c r="P159" s="128"/>
      <c r="Q159" s="128"/>
      <c r="R159" s="133"/>
      <c r="S159" s="133"/>
      <c r="T159" s="133"/>
      <c r="U159" s="133"/>
      <c r="V159" s="133"/>
      <c r="W159" s="133"/>
      <c r="X159" s="133"/>
      <c r="Y159" s="133"/>
      <c r="Z159" s="133"/>
      <c r="AA159" s="136"/>
    </row>
    <row r="160" s="9" customFormat="1" ht="30" customHeight="1" spans="1:27">
      <c r="A160" s="113">
        <v>36</v>
      </c>
      <c r="B160" s="26" t="s">
        <v>445</v>
      </c>
      <c r="C160" s="26"/>
      <c r="D160" s="113"/>
      <c r="E160" s="113"/>
      <c r="F160" s="113"/>
      <c r="G160" s="115"/>
      <c r="H160" s="115">
        <f>H161+H163+H165+H167+H169</f>
        <v>0</v>
      </c>
      <c r="I160" s="115">
        <f>I161+I163+I165+I167+I169</f>
        <v>0</v>
      </c>
      <c r="J160" s="115">
        <f>J161+J163+J165+J167+J169</f>
        <v>0</v>
      </c>
      <c r="K160" s="115">
        <f t="shared" ref="K160:Z160" si="42">K161+K163+K165+K167+K169</f>
        <v>0</v>
      </c>
      <c r="L160" s="115">
        <f t="shared" si="42"/>
        <v>0</v>
      </c>
      <c r="M160" s="115"/>
      <c r="N160" s="115"/>
      <c r="O160" s="115"/>
      <c r="P160" s="129">
        <f t="shared" si="42"/>
        <v>0</v>
      </c>
      <c r="Q160" s="129">
        <f t="shared" si="42"/>
        <v>0</v>
      </c>
      <c r="R160" s="133">
        <f t="shared" si="42"/>
        <v>0</v>
      </c>
      <c r="S160" s="133">
        <f t="shared" si="42"/>
        <v>0</v>
      </c>
      <c r="T160" s="133">
        <f t="shared" si="42"/>
        <v>0</v>
      </c>
      <c r="U160" s="133">
        <f t="shared" si="42"/>
        <v>0</v>
      </c>
      <c r="V160" s="133">
        <f t="shared" si="42"/>
        <v>0</v>
      </c>
      <c r="W160" s="133">
        <f t="shared" si="42"/>
        <v>0</v>
      </c>
      <c r="X160" s="133">
        <f t="shared" si="42"/>
        <v>0</v>
      </c>
      <c r="Y160" s="133">
        <f t="shared" si="42"/>
        <v>0</v>
      </c>
      <c r="Z160" s="133">
        <f t="shared" si="42"/>
        <v>0</v>
      </c>
      <c r="AA160" s="137"/>
    </row>
    <row r="161" s="9" customFormat="1" ht="39" customHeight="1" spans="1:27">
      <c r="A161" s="113">
        <v>37</v>
      </c>
      <c r="B161" s="27" t="s">
        <v>446</v>
      </c>
      <c r="C161" s="27"/>
      <c r="D161" s="113"/>
      <c r="E161" s="113"/>
      <c r="F161" s="113"/>
      <c r="G161" s="115"/>
      <c r="H161" s="115">
        <f>SUM(H162:H162)</f>
        <v>0</v>
      </c>
      <c r="I161" s="115">
        <f>SUM(I162:I162)</f>
        <v>0</v>
      </c>
      <c r="J161" s="115">
        <f>SUM(J162:J162)</f>
        <v>0</v>
      </c>
      <c r="K161" s="115">
        <f t="shared" ref="K161:Z161" si="43">SUM(K162:K162)</f>
        <v>0</v>
      </c>
      <c r="L161" s="115">
        <f t="shared" si="43"/>
        <v>0</v>
      </c>
      <c r="M161" s="115"/>
      <c r="N161" s="115"/>
      <c r="O161" s="115"/>
      <c r="P161" s="129">
        <f t="shared" si="43"/>
        <v>0</v>
      </c>
      <c r="Q161" s="129">
        <f t="shared" si="43"/>
        <v>0</v>
      </c>
      <c r="R161" s="133">
        <f t="shared" si="43"/>
        <v>0</v>
      </c>
      <c r="S161" s="133">
        <f t="shared" si="43"/>
        <v>0</v>
      </c>
      <c r="T161" s="133">
        <f t="shared" si="43"/>
        <v>0</v>
      </c>
      <c r="U161" s="133">
        <f t="shared" si="43"/>
        <v>0</v>
      </c>
      <c r="V161" s="133">
        <f t="shared" si="43"/>
        <v>0</v>
      </c>
      <c r="W161" s="133">
        <f t="shared" si="43"/>
        <v>0</v>
      </c>
      <c r="X161" s="133">
        <f t="shared" si="43"/>
        <v>0</v>
      </c>
      <c r="Y161" s="133">
        <f t="shared" si="43"/>
        <v>0</v>
      </c>
      <c r="Z161" s="133">
        <f t="shared" si="43"/>
        <v>0</v>
      </c>
      <c r="AA161" s="137"/>
    </row>
    <row r="162" ht="30" customHeight="1" spans="1:27">
      <c r="A162" s="110"/>
      <c r="B162" s="27" t="s">
        <v>136</v>
      </c>
      <c r="C162" s="27"/>
      <c r="D162" s="110"/>
      <c r="E162" s="110"/>
      <c r="F162" s="110"/>
      <c r="G162" s="112"/>
      <c r="H162" s="112"/>
      <c r="I162" s="112"/>
      <c r="J162" s="112"/>
      <c r="K162" s="112"/>
      <c r="L162" s="112"/>
      <c r="M162" s="112"/>
      <c r="N162" s="112"/>
      <c r="O162" s="112"/>
      <c r="P162" s="128"/>
      <c r="Q162" s="128"/>
      <c r="R162" s="133"/>
      <c r="S162" s="133"/>
      <c r="T162" s="133"/>
      <c r="U162" s="133"/>
      <c r="V162" s="133"/>
      <c r="W162" s="133"/>
      <c r="X162" s="133"/>
      <c r="Y162" s="133"/>
      <c r="Z162" s="133"/>
      <c r="AA162" s="136"/>
    </row>
    <row r="163" s="9" customFormat="1" ht="37" customHeight="1" spans="1:27">
      <c r="A163" s="113">
        <v>38</v>
      </c>
      <c r="B163" s="27" t="s">
        <v>447</v>
      </c>
      <c r="C163" s="27"/>
      <c r="D163" s="113"/>
      <c r="E163" s="113"/>
      <c r="F163" s="113"/>
      <c r="G163" s="115"/>
      <c r="H163" s="115">
        <f>SUM(H164:H164)</f>
        <v>0</v>
      </c>
      <c r="I163" s="115">
        <f>SUM(I164:I164)</f>
        <v>0</v>
      </c>
      <c r="J163" s="115">
        <f>SUM(J164:J164)</f>
        <v>0</v>
      </c>
      <c r="K163" s="115">
        <f t="shared" ref="K163:Z163" si="44">SUM(K164:K164)</f>
        <v>0</v>
      </c>
      <c r="L163" s="115">
        <f t="shared" si="44"/>
        <v>0</v>
      </c>
      <c r="M163" s="115"/>
      <c r="N163" s="115"/>
      <c r="O163" s="115"/>
      <c r="P163" s="129">
        <f t="shared" si="44"/>
        <v>0</v>
      </c>
      <c r="Q163" s="129">
        <f t="shared" si="44"/>
        <v>0</v>
      </c>
      <c r="R163" s="133">
        <f t="shared" si="44"/>
        <v>0</v>
      </c>
      <c r="S163" s="133">
        <f t="shared" si="44"/>
        <v>0</v>
      </c>
      <c r="T163" s="133">
        <f t="shared" si="44"/>
        <v>0</v>
      </c>
      <c r="U163" s="133">
        <f t="shared" si="44"/>
        <v>0</v>
      </c>
      <c r="V163" s="133">
        <f t="shared" si="44"/>
        <v>0</v>
      </c>
      <c r="W163" s="133">
        <f t="shared" si="44"/>
        <v>0</v>
      </c>
      <c r="X163" s="133">
        <f t="shared" si="44"/>
        <v>0</v>
      </c>
      <c r="Y163" s="133">
        <f t="shared" si="44"/>
        <v>0</v>
      </c>
      <c r="Z163" s="133">
        <f t="shared" si="44"/>
        <v>0</v>
      </c>
      <c r="AA163" s="137"/>
    </row>
    <row r="164" ht="30" customHeight="1" spans="1:27">
      <c r="A164" s="110"/>
      <c r="B164" s="27" t="s">
        <v>136</v>
      </c>
      <c r="C164" s="27"/>
      <c r="D164" s="110"/>
      <c r="E164" s="110"/>
      <c r="F164" s="110"/>
      <c r="G164" s="112"/>
      <c r="H164" s="112"/>
      <c r="I164" s="112"/>
      <c r="J164" s="112"/>
      <c r="K164" s="112"/>
      <c r="L164" s="112"/>
      <c r="M164" s="112"/>
      <c r="N164" s="112"/>
      <c r="O164" s="112"/>
      <c r="P164" s="128"/>
      <c r="Q164" s="128"/>
      <c r="R164" s="133"/>
      <c r="S164" s="133"/>
      <c r="T164" s="133"/>
      <c r="U164" s="133"/>
      <c r="V164" s="133"/>
      <c r="W164" s="133"/>
      <c r="X164" s="133"/>
      <c r="Y164" s="133"/>
      <c r="Z164" s="133"/>
      <c r="AA164" s="136"/>
    </row>
    <row r="165" s="9" customFormat="1" ht="49" customHeight="1" spans="1:27">
      <c r="A165" s="113">
        <v>39</v>
      </c>
      <c r="B165" s="27" t="s">
        <v>448</v>
      </c>
      <c r="C165" s="27"/>
      <c r="D165" s="113"/>
      <c r="E165" s="113"/>
      <c r="F165" s="113"/>
      <c r="G165" s="115"/>
      <c r="H165" s="115">
        <f>SUM(H166:H166)</f>
        <v>0</v>
      </c>
      <c r="I165" s="115">
        <f>SUM(I166:I166)</f>
        <v>0</v>
      </c>
      <c r="J165" s="115">
        <f>SUM(J166:J166)</f>
        <v>0</v>
      </c>
      <c r="K165" s="115">
        <f t="shared" ref="K165:Z165" si="45">SUM(K166:K166)</f>
        <v>0</v>
      </c>
      <c r="L165" s="115">
        <f t="shared" si="45"/>
        <v>0</v>
      </c>
      <c r="M165" s="115"/>
      <c r="N165" s="115"/>
      <c r="O165" s="115"/>
      <c r="P165" s="129">
        <f t="shared" si="45"/>
        <v>0</v>
      </c>
      <c r="Q165" s="129">
        <f t="shared" si="45"/>
        <v>0</v>
      </c>
      <c r="R165" s="133">
        <f t="shared" si="45"/>
        <v>0</v>
      </c>
      <c r="S165" s="133">
        <f t="shared" si="45"/>
        <v>0</v>
      </c>
      <c r="T165" s="133">
        <f t="shared" si="45"/>
        <v>0</v>
      </c>
      <c r="U165" s="133">
        <f t="shared" si="45"/>
        <v>0</v>
      </c>
      <c r="V165" s="133">
        <f t="shared" si="45"/>
        <v>0</v>
      </c>
      <c r="W165" s="133">
        <f t="shared" si="45"/>
        <v>0</v>
      </c>
      <c r="X165" s="133">
        <f t="shared" si="45"/>
        <v>0</v>
      </c>
      <c r="Y165" s="133">
        <f t="shared" si="45"/>
        <v>0</v>
      </c>
      <c r="Z165" s="133">
        <f t="shared" si="45"/>
        <v>0</v>
      </c>
      <c r="AA165" s="137"/>
    </row>
    <row r="166" ht="30" customHeight="1" spans="1:27">
      <c r="A166" s="110"/>
      <c r="B166" s="27" t="s">
        <v>136</v>
      </c>
      <c r="C166" s="27"/>
      <c r="D166" s="110"/>
      <c r="E166" s="110"/>
      <c r="F166" s="110"/>
      <c r="G166" s="112"/>
      <c r="H166" s="112"/>
      <c r="I166" s="112"/>
      <c r="J166" s="112"/>
      <c r="K166" s="112"/>
      <c r="L166" s="112"/>
      <c r="M166" s="112"/>
      <c r="N166" s="112"/>
      <c r="O166" s="112"/>
      <c r="P166" s="128"/>
      <c r="Q166" s="128"/>
      <c r="R166" s="133"/>
      <c r="S166" s="133"/>
      <c r="T166" s="133"/>
      <c r="U166" s="133"/>
      <c r="V166" s="133"/>
      <c r="W166" s="133"/>
      <c r="X166" s="133"/>
      <c r="Y166" s="133"/>
      <c r="Z166" s="133"/>
      <c r="AA166" s="136"/>
    </row>
    <row r="167" s="9" customFormat="1" ht="30" customHeight="1" spans="1:27">
      <c r="A167" s="113">
        <v>40</v>
      </c>
      <c r="B167" s="27" t="s">
        <v>449</v>
      </c>
      <c r="C167" s="27"/>
      <c r="D167" s="113"/>
      <c r="E167" s="113"/>
      <c r="F167" s="113"/>
      <c r="G167" s="115"/>
      <c r="H167" s="115">
        <f>SUM(H168:H168)</f>
        <v>0</v>
      </c>
      <c r="I167" s="115">
        <f>SUM(I168:I168)</f>
        <v>0</v>
      </c>
      <c r="J167" s="115">
        <f>SUM(J168:J168)</f>
        <v>0</v>
      </c>
      <c r="K167" s="115">
        <f>SUM(K168:K168)</f>
        <v>0</v>
      </c>
      <c r="L167" s="115">
        <f>SUM(L168:L168)</f>
        <v>0</v>
      </c>
      <c r="M167" s="115"/>
      <c r="N167" s="115"/>
      <c r="O167" s="115"/>
      <c r="P167" s="129">
        <f t="shared" ref="P167:Z167" si="46">SUM(P168:P168)</f>
        <v>0</v>
      </c>
      <c r="Q167" s="129">
        <f t="shared" si="46"/>
        <v>0</v>
      </c>
      <c r="R167" s="133">
        <f t="shared" si="46"/>
        <v>0</v>
      </c>
      <c r="S167" s="133">
        <f t="shared" si="46"/>
        <v>0</v>
      </c>
      <c r="T167" s="133">
        <f t="shared" si="46"/>
        <v>0</v>
      </c>
      <c r="U167" s="133">
        <f t="shared" si="46"/>
        <v>0</v>
      </c>
      <c r="V167" s="133">
        <f t="shared" si="46"/>
        <v>0</v>
      </c>
      <c r="W167" s="133">
        <f t="shared" si="46"/>
        <v>0</v>
      </c>
      <c r="X167" s="133">
        <f t="shared" si="46"/>
        <v>0</v>
      </c>
      <c r="Y167" s="133">
        <f t="shared" si="46"/>
        <v>0</v>
      </c>
      <c r="Z167" s="133">
        <f t="shared" si="46"/>
        <v>0</v>
      </c>
      <c r="AA167" s="137"/>
    </row>
    <row r="168" ht="30" customHeight="1" spans="1:27">
      <c r="A168" s="110"/>
      <c r="B168" s="27" t="s">
        <v>136</v>
      </c>
      <c r="C168" s="27"/>
      <c r="D168" s="110"/>
      <c r="E168" s="110"/>
      <c r="F168" s="110"/>
      <c r="G168" s="112"/>
      <c r="H168" s="112"/>
      <c r="I168" s="112"/>
      <c r="J168" s="112"/>
      <c r="K168" s="112"/>
      <c r="L168" s="112"/>
      <c r="M168" s="112"/>
      <c r="N168" s="112"/>
      <c r="O168" s="112"/>
      <c r="P168" s="128"/>
      <c r="Q168" s="128"/>
      <c r="R168" s="133"/>
      <c r="S168" s="133"/>
      <c r="T168" s="133"/>
      <c r="U168" s="133"/>
      <c r="V168" s="133"/>
      <c r="W168" s="133"/>
      <c r="X168" s="133"/>
      <c r="Y168" s="133"/>
      <c r="Z168" s="133"/>
      <c r="AA168" s="136"/>
    </row>
    <row r="169" s="9" customFormat="1" ht="30" customHeight="1" spans="1:27">
      <c r="A169" s="113">
        <v>41</v>
      </c>
      <c r="B169" s="27" t="s">
        <v>450</v>
      </c>
      <c r="C169" s="27"/>
      <c r="D169" s="113"/>
      <c r="E169" s="113"/>
      <c r="F169" s="113"/>
      <c r="G169" s="115"/>
      <c r="H169" s="115">
        <f>SUM(H170:H170)</f>
        <v>0</v>
      </c>
      <c r="I169" s="115">
        <f>SUM(I170:I170)</f>
        <v>0</v>
      </c>
      <c r="J169" s="115">
        <f>SUM(J170:J170)</f>
        <v>0</v>
      </c>
      <c r="K169" s="115">
        <f t="shared" ref="K169:Z169" si="47">SUM(K170:K170)</f>
        <v>0</v>
      </c>
      <c r="L169" s="115">
        <f t="shared" si="47"/>
        <v>0</v>
      </c>
      <c r="M169" s="115"/>
      <c r="N169" s="115"/>
      <c r="O169" s="115"/>
      <c r="P169" s="129">
        <f t="shared" si="47"/>
        <v>0</v>
      </c>
      <c r="Q169" s="129">
        <f t="shared" si="47"/>
        <v>0</v>
      </c>
      <c r="R169" s="133">
        <f t="shared" si="47"/>
        <v>0</v>
      </c>
      <c r="S169" s="133">
        <f t="shared" si="47"/>
        <v>0</v>
      </c>
      <c r="T169" s="133">
        <f t="shared" si="47"/>
        <v>0</v>
      </c>
      <c r="U169" s="133">
        <f t="shared" si="47"/>
        <v>0</v>
      </c>
      <c r="V169" s="133">
        <f t="shared" si="47"/>
        <v>0</v>
      </c>
      <c r="W169" s="133">
        <f t="shared" si="47"/>
        <v>0</v>
      </c>
      <c r="X169" s="133">
        <f t="shared" si="47"/>
        <v>0</v>
      </c>
      <c r="Y169" s="133">
        <f t="shared" si="47"/>
        <v>0</v>
      </c>
      <c r="Z169" s="133">
        <f t="shared" si="47"/>
        <v>0</v>
      </c>
      <c r="AA169" s="137"/>
    </row>
    <row r="170" ht="30" customHeight="1" spans="1:27">
      <c r="A170" s="110"/>
      <c r="B170" s="27" t="s">
        <v>136</v>
      </c>
      <c r="C170" s="27"/>
      <c r="D170" s="110"/>
      <c r="E170" s="110"/>
      <c r="F170" s="110"/>
      <c r="G170" s="112"/>
      <c r="H170" s="112"/>
      <c r="I170" s="112"/>
      <c r="J170" s="112"/>
      <c r="K170" s="112"/>
      <c r="L170" s="112"/>
      <c r="M170" s="112"/>
      <c r="N170" s="112"/>
      <c r="O170" s="112"/>
      <c r="P170" s="128"/>
      <c r="Q170" s="128"/>
      <c r="R170" s="133"/>
      <c r="S170" s="133"/>
      <c r="T170" s="133"/>
      <c r="U170" s="133"/>
      <c r="V170" s="133"/>
      <c r="W170" s="133"/>
      <c r="X170" s="133"/>
      <c r="Y170" s="133"/>
      <c r="Z170" s="133"/>
      <c r="AA170" s="136"/>
    </row>
    <row r="171" s="9" customFormat="1" ht="30" customHeight="1" spans="1:27">
      <c r="A171" s="113">
        <v>42</v>
      </c>
      <c r="B171" s="26" t="s">
        <v>451</v>
      </c>
      <c r="C171" s="26"/>
      <c r="D171" s="113"/>
      <c r="E171" s="113"/>
      <c r="F171" s="113"/>
      <c r="G171" s="115"/>
      <c r="H171" s="115">
        <f>H172+H176+H179+H182+H185+H224</f>
        <v>7630.9106</v>
      </c>
      <c r="I171" s="115">
        <f>I172+I176+I179+I182+I185+I224</f>
        <v>6941.6769</v>
      </c>
      <c r="J171" s="115">
        <f>J172+J176+J179+J182+J185+J224</f>
        <v>6.065</v>
      </c>
      <c r="K171" s="115">
        <f t="shared" ref="K171:Z171" si="48">K172+K176+K179+K182+K185+K224</f>
        <v>0</v>
      </c>
      <c r="L171" s="115">
        <f t="shared" si="48"/>
        <v>683.1687</v>
      </c>
      <c r="M171" s="115"/>
      <c r="N171" s="115"/>
      <c r="O171" s="115"/>
      <c r="P171" s="129">
        <f t="shared" si="48"/>
        <v>18337</v>
      </c>
      <c r="Q171" s="129">
        <f t="shared" si="48"/>
        <v>68765</v>
      </c>
      <c r="R171" s="133">
        <f t="shared" si="48"/>
        <v>120</v>
      </c>
      <c r="S171" s="133">
        <f t="shared" si="48"/>
        <v>114</v>
      </c>
      <c r="T171" s="133">
        <f t="shared" si="48"/>
        <v>188</v>
      </c>
      <c r="U171" s="133">
        <f t="shared" si="48"/>
        <v>13080</v>
      </c>
      <c r="V171" s="133">
        <f t="shared" si="48"/>
        <v>44269</v>
      </c>
      <c r="W171" s="133">
        <f t="shared" si="48"/>
        <v>3801</v>
      </c>
      <c r="X171" s="133">
        <f t="shared" si="48"/>
        <v>14242</v>
      </c>
      <c r="Y171" s="133">
        <f t="shared" si="48"/>
        <v>586</v>
      </c>
      <c r="Z171" s="133">
        <f t="shared" si="48"/>
        <v>1646</v>
      </c>
      <c r="AA171" s="137"/>
    </row>
    <row r="172" s="9" customFormat="1" ht="40" customHeight="1" spans="1:27">
      <c r="A172" s="113">
        <v>43</v>
      </c>
      <c r="B172" s="27" t="s">
        <v>452</v>
      </c>
      <c r="C172" s="27"/>
      <c r="D172" s="113"/>
      <c r="E172" s="113"/>
      <c r="F172" s="113"/>
      <c r="G172" s="115"/>
      <c r="H172" s="115">
        <f>SUM(H173:H175)</f>
        <v>203.0515</v>
      </c>
      <c r="I172" s="115">
        <f>SUM(I173:I175)</f>
        <v>201.1965</v>
      </c>
      <c r="J172" s="115">
        <f>SUM(J173:J175)</f>
        <v>1.855</v>
      </c>
      <c r="K172" s="115">
        <f t="shared" ref="K172:Z172" si="49">SUM(K173:K175)</f>
        <v>0</v>
      </c>
      <c r="L172" s="115">
        <f t="shared" si="49"/>
        <v>0</v>
      </c>
      <c r="M172" s="115"/>
      <c r="N172" s="115"/>
      <c r="O172" s="115"/>
      <c r="P172" s="129">
        <f t="shared" si="49"/>
        <v>1856</v>
      </c>
      <c r="Q172" s="129">
        <f t="shared" si="49"/>
        <v>7100</v>
      </c>
      <c r="R172" s="133">
        <f t="shared" si="49"/>
        <v>2</v>
      </c>
      <c r="S172" s="133">
        <f t="shared" si="49"/>
        <v>2</v>
      </c>
      <c r="T172" s="133">
        <f t="shared" si="49"/>
        <v>12</v>
      </c>
      <c r="U172" s="133">
        <f t="shared" si="49"/>
        <v>1150</v>
      </c>
      <c r="V172" s="133">
        <f t="shared" si="49"/>
        <v>4240</v>
      </c>
      <c r="W172" s="133">
        <f t="shared" si="49"/>
        <v>1042</v>
      </c>
      <c r="X172" s="133">
        <f t="shared" si="49"/>
        <v>3974</v>
      </c>
      <c r="Y172" s="133">
        <f t="shared" si="49"/>
        <v>108</v>
      </c>
      <c r="Z172" s="133">
        <f t="shared" si="49"/>
        <v>266</v>
      </c>
      <c r="AA172" s="137"/>
    </row>
    <row r="173" ht="81" customHeight="1" spans="1:27">
      <c r="A173" s="30" t="s">
        <v>37</v>
      </c>
      <c r="B173" s="140" t="s">
        <v>453</v>
      </c>
      <c r="C173" s="35" t="s">
        <v>39</v>
      </c>
      <c r="D173" s="32" t="s">
        <v>454</v>
      </c>
      <c r="E173" s="32" t="s">
        <v>49</v>
      </c>
      <c r="F173" s="36" t="s">
        <v>42</v>
      </c>
      <c r="G173" s="143" t="s">
        <v>455</v>
      </c>
      <c r="H173" s="54">
        <v>14.835</v>
      </c>
      <c r="I173" s="141">
        <v>14.652</v>
      </c>
      <c r="J173" s="142">
        <f>H173-I173</f>
        <v>0.183000000000002</v>
      </c>
      <c r="K173" s="53"/>
      <c r="L173" s="54"/>
      <c r="M173" s="65" t="s">
        <v>280</v>
      </c>
      <c r="N173" s="65" t="s">
        <v>261</v>
      </c>
      <c r="O173" s="33" t="s">
        <v>456</v>
      </c>
      <c r="P173" s="68">
        <v>928</v>
      </c>
      <c r="Q173" s="68">
        <v>3550</v>
      </c>
      <c r="R173" s="90">
        <v>1</v>
      </c>
      <c r="S173" s="90">
        <v>1</v>
      </c>
      <c r="T173" s="90">
        <v>6</v>
      </c>
      <c r="U173" s="90">
        <v>575</v>
      </c>
      <c r="V173" s="90">
        <v>2120</v>
      </c>
      <c r="W173" s="90">
        <v>521</v>
      </c>
      <c r="X173" s="90">
        <v>1987</v>
      </c>
      <c r="Y173" s="90">
        <v>54</v>
      </c>
      <c r="Z173" s="90">
        <v>133</v>
      </c>
      <c r="AA173" s="136" t="s">
        <v>54</v>
      </c>
    </row>
    <row r="174" ht="97" customHeight="1" spans="1:27">
      <c r="A174" s="30" t="s">
        <v>46</v>
      </c>
      <c r="B174" s="140" t="s">
        <v>457</v>
      </c>
      <c r="C174" s="35" t="s">
        <v>39</v>
      </c>
      <c r="D174" s="32" t="s">
        <v>454</v>
      </c>
      <c r="E174" s="32" t="s">
        <v>49</v>
      </c>
      <c r="F174" s="36" t="s">
        <v>42</v>
      </c>
      <c r="G174" s="143" t="s">
        <v>458</v>
      </c>
      <c r="H174" s="54">
        <v>188.2165</v>
      </c>
      <c r="I174" s="141">
        <v>186.5445</v>
      </c>
      <c r="J174" s="142">
        <f>H174-I174</f>
        <v>1.672</v>
      </c>
      <c r="K174" s="53"/>
      <c r="L174" s="54"/>
      <c r="M174" s="65" t="s">
        <v>280</v>
      </c>
      <c r="N174" s="65" t="s">
        <v>261</v>
      </c>
      <c r="O174" s="33" t="s">
        <v>456</v>
      </c>
      <c r="P174" s="68">
        <v>928</v>
      </c>
      <c r="Q174" s="68">
        <v>3550</v>
      </c>
      <c r="R174" s="90">
        <v>1</v>
      </c>
      <c r="S174" s="90">
        <v>1</v>
      </c>
      <c r="T174" s="90">
        <v>6</v>
      </c>
      <c r="U174" s="90">
        <v>575</v>
      </c>
      <c r="V174" s="90">
        <v>2120</v>
      </c>
      <c r="W174" s="90">
        <v>521</v>
      </c>
      <c r="X174" s="90">
        <v>1987</v>
      </c>
      <c r="Y174" s="90">
        <v>54</v>
      </c>
      <c r="Z174" s="90">
        <v>133</v>
      </c>
      <c r="AA174" s="136" t="s">
        <v>54</v>
      </c>
    </row>
    <row r="175" ht="30" customHeight="1" spans="1:27">
      <c r="A175" s="110"/>
      <c r="B175" s="27"/>
      <c r="C175" s="27"/>
      <c r="D175" s="110"/>
      <c r="E175" s="110"/>
      <c r="F175" s="110"/>
      <c r="G175" s="112"/>
      <c r="H175" s="112"/>
      <c r="I175" s="112"/>
      <c r="J175" s="112"/>
      <c r="K175" s="112"/>
      <c r="L175" s="112"/>
      <c r="M175" s="112"/>
      <c r="N175" s="112"/>
      <c r="O175" s="112"/>
      <c r="P175" s="128"/>
      <c r="Q175" s="128"/>
      <c r="R175" s="133"/>
      <c r="S175" s="133"/>
      <c r="T175" s="133"/>
      <c r="U175" s="133"/>
      <c r="V175" s="133"/>
      <c r="W175" s="133"/>
      <c r="X175" s="133"/>
      <c r="Y175" s="133"/>
      <c r="Z175" s="133"/>
      <c r="AA175" s="136"/>
    </row>
    <row r="176" s="9" customFormat="1" ht="30" customHeight="1" spans="1:27">
      <c r="A176" s="113">
        <v>44</v>
      </c>
      <c r="B176" s="27" t="s">
        <v>459</v>
      </c>
      <c r="C176" s="27"/>
      <c r="D176" s="113"/>
      <c r="E176" s="113"/>
      <c r="F176" s="113"/>
      <c r="G176" s="115"/>
      <c r="H176" s="115">
        <f>SUM(H177:H178)</f>
        <v>0</v>
      </c>
      <c r="I176" s="115">
        <f>SUM(I177:I178)</f>
        <v>0</v>
      </c>
      <c r="J176" s="115">
        <f>SUM(J177:J178)</f>
        <v>0</v>
      </c>
      <c r="K176" s="115">
        <f t="shared" ref="K176:Z176" si="50">SUM(K177:K178)</f>
        <v>0</v>
      </c>
      <c r="L176" s="115">
        <f t="shared" si="50"/>
        <v>0</v>
      </c>
      <c r="M176" s="115"/>
      <c r="N176" s="115"/>
      <c r="O176" s="115"/>
      <c r="P176" s="129">
        <f t="shared" si="50"/>
        <v>0</v>
      </c>
      <c r="Q176" s="129">
        <f t="shared" si="50"/>
        <v>0</v>
      </c>
      <c r="R176" s="133">
        <f t="shared" si="50"/>
        <v>0</v>
      </c>
      <c r="S176" s="133">
        <f t="shared" si="50"/>
        <v>0</v>
      </c>
      <c r="T176" s="133">
        <f t="shared" si="50"/>
        <v>0</v>
      </c>
      <c r="U176" s="133">
        <f t="shared" si="50"/>
        <v>0</v>
      </c>
      <c r="V176" s="133">
        <f t="shared" si="50"/>
        <v>0</v>
      </c>
      <c r="W176" s="133">
        <f t="shared" si="50"/>
        <v>0</v>
      </c>
      <c r="X176" s="133">
        <f t="shared" si="50"/>
        <v>0</v>
      </c>
      <c r="Y176" s="133">
        <f t="shared" si="50"/>
        <v>0</v>
      </c>
      <c r="Z176" s="133">
        <f t="shared" si="50"/>
        <v>0</v>
      </c>
      <c r="AA176" s="137"/>
    </row>
    <row r="177" ht="30" customHeight="1" spans="1:27">
      <c r="A177" s="110"/>
      <c r="B177" s="27" t="s">
        <v>136</v>
      </c>
      <c r="C177" s="27"/>
      <c r="D177" s="110"/>
      <c r="E177" s="110"/>
      <c r="F177" s="110"/>
      <c r="G177" s="112"/>
      <c r="H177" s="112"/>
      <c r="I177" s="112"/>
      <c r="J177" s="112"/>
      <c r="K177" s="112"/>
      <c r="L177" s="112"/>
      <c r="M177" s="112"/>
      <c r="N177" s="112"/>
      <c r="O177" s="112"/>
      <c r="P177" s="128"/>
      <c r="Q177" s="128"/>
      <c r="R177" s="133"/>
      <c r="S177" s="133"/>
      <c r="T177" s="133"/>
      <c r="U177" s="133"/>
      <c r="V177" s="133"/>
      <c r="W177" s="133"/>
      <c r="X177" s="133"/>
      <c r="Y177" s="133"/>
      <c r="Z177" s="133"/>
      <c r="AA177" s="136"/>
    </row>
    <row r="178" ht="30" customHeight="1" spans="1:27">
      <c r="A178" s="110"/>
      <c r="B178" s="27"/>
      <c r="C178" s="27"/>
      <c r="D178" s="110"/>
      <c r="E178" s="110"/>
      <c r="F178" s="110"/>
      <c r="G178" s="112"/>
      <c r="H178" s="112"/>
      <c r="I178" s="112"/>
      <c r="J178" s="112"/>
      <c r="K178" s="112"/>
      <c r="L178" s="112"/>
      <c r="M178" s="112"/>
      <c r="N178" s="112"/>
      <c r="O178" s="112"/>
      <c r="P178" s="128"/>
      <c r="Q178" s="128"/>
      <c r="R178" s="133"/>
      <c r="S178" s="133"/>
      <c r="T178" s="133"/>
      <c r="U178" s="133"/>
      <c r="V178" s="133"/>
      <c r="W178" s="133"/>
      <c r="X178" s="133"/>
      <c r="Y178" s="133"/>
      <c r="Z178" s="133"/>
      <c r="AA178" s="136"/>
    </row>
    <row r="179" s="9" customFormat="1" ht="30" customHeight="1" spans="1:27">
      <c r="A179" s="113">
        <v>45</v>
      </c>
      <c r="B179" s="27" t="s">
        <v>460</v>
      </c>
      <c r="C179" s="27"/>
      <c r="D179" s="113"/>
      <c r="E179" s="113"/>
      <c r="F179" s="113"/>
      <c r="G179" s="115"/>
      <c r="H179" s="115">
        <f>SUM(H180:H181)</f>
        <v>0</v>
      </c>
      <c r="I179" s="115">
        <f>SUM(I180:I181)</f>
        <v>0</v>
      </c>
      <c r="J179" s="115">
        <f>SUM(J180:J181)</f>
        <v>0</v>
      </c>
      <c r="K179" s="115">
        <f t="shared" ref="K179:Z179" si="51">SUM(K180:K181)</f>
        <v>0</v>
      </c>
      <c r="L179" s="115">
        <f t="shared" si="51"/>
        <v>0</v>
      </c>
      <c r="M179" s="115"/>
      <c r="N179" s="115"/>
      <c r="O179" s="115"/>
      <c r="P179" s="129">
        <f t="shared" si="51"/>
        <v>0</v>
      </c>
      <c r="Q179" s="129">
        <f t="shared" si="51"/>
        <v>0</v>
      </c>
      <c r="R179" s="133">
        <f t="shared" si="51"/>
        <v>0</v>
      </c>
      <c r="S179" s="133">
        <f t="shared" si="51"/>
        <v>0</v>
      </c>
      <c r="T179" s="133">
        <f t="shared" si="51"/>
        <v>0</v>
      </c>
      <c r="U179" s="133">
        <f t="shared" si="51"/>
        <v>0</v>
      </c>
      <c r="V179" s="133">
        <f t="shared" si="51"/>
        <v>0</v>
      </c>
      <c r="W179" s="133">
        <f t="shared" si="51"/>
        <v>0</v>
      </c>
      <c r="X179" s="133">
        <f t="shared" si="51"/>
        <v>0</v>
      </c>
      <c r="Y179" s="133">
        <f t="shared" si="51"/>
        <v>0</v>
      </c>
      <c r="Z179" s="133">
        <f t="shared" si="51"/>
        <v>0</v>
      </c>
      <c r="AA179" s="137"/>
    </row>
    <row r="180" ht="30" customHeight="1" spans="1:27">
      <c r="A180" s="110"/>
      <c r="B180" s="27" t="s">
        <v>136</v>
      </c>
      <c r="C180" s="27"/>
      <c r="D180" s="110"/>
      <c r="E180" s="110"/>
      <c r="F180" s="110"/>
      <c r="G180" s="112"/>
      <c r="H180" s="112"/>
      <c r="I180" s="112"/>
      <c r="J180" s="112"/>
      <c r="K180" s="112"/>
      <c r="L180" s="112"/>
      <c r="M180" s="112"/>
      <c r="N180" s="112"/>
      <c r="O180" s="112"/>
      <c r="P180" s="128"/>
      <c r="Q180" s="128"/>
      <c r="R180" s="133"/>
      <c r="S180" s="133"/>
      <c r="T180" s="133"/>
      <c r="U180" s="133"/>
      <c r="V180" s="133"/>
      <c r="W180" s="133"/>
      <c r="X180" s="133"/>
      <c r="Y180" s="133"/>
      <c r="Z180" s="133"/>
      <c r="AA180" s="136"/>
    </row>
    <row r="181" ht="30" customHeight="1" spans="1:27">
      <c r="A181" s="110"/>
      <c r="B181" s="27"/>
      <c r="C181" s="27"/>
      <c r="D181" s="110"/>
      <c r="E181" s="110"/>
      <c r="F181" s="110"/>
      <c r="G181" s="112"/>
      <c r="H181" s="112"/>
      <c r="I181" s="112"/>
      <c r="J181" s="112"/>
      <c r="K181" s="112"/>
      <c r="L181" s="112"/>
      <c r="M181" s="112"/>
      <c r="N181" s="112"/>
      <c r="O181" s="112"/>
      <c r="P181" s="128"/>
      <c r="Q181" s="128"/>
      <c r="R181" s="133"/>
      <c r="S181" s="133"/>
      <c r="T181" s="133"/>
      <c r="U181" s="133"/>
      <c r="V181" s="133"/>
      <c r="W181" s="133"/>
      <c r="X181" s="133"/>
      <c r="Y181" s="133"/>
      <c r="Z181" s="133"/>
      <c r="AA181" s="136"/>
    </row>
    <row r="182" s="9" customFormat="1" ht="30" customHeight="1" spans="1:27">
      <c r="A182" s="113">
        <v>46</v>
      </c>
      <c r="B182" s="27" t="s">
        <v>461</v>
      </c>
      <c r="C182" s="27"/>
      <c r="D182" s="113"/>
      <c r="E182" s="113"/>
      <c r="F182" s="113"/>
      <c r="G182" s="115"/>
      <c r="H182" s="115">
        <f>SUM(H183:H184)</f>
        <v>0</v>
      </c>
      <c r="I182" s="115">
        <f>SUM(I183:I184)</f>
        <v>0</v>
      </c>
      <c r="J182" s="115">
        <f>SUM(J183:J184)</f>
        <v>0</v>
      </c>
      <c r="K182" s="115">
        <f t="shared" ref="K182:Z182" si="52">SUM(K183:K184)</f>
        <v>0</v>
      </c>
      <c r="L182" s="115">
        <f t="shared" si="52"/>
        <v>0</v>
      </c>
      <c r="M182" s="115"/>
      <c r="N182" s="115"/>
      <c r="O182" s="115"/>
      <c r="P182" s="129">
        <f t="shared" si="52"/>
        <v>0</v>
      </c>
      <c r="Q182" s="129">
        <f t="shared" si="52"/>
        <v>0</v>
      </c>
      <c r="R182" s="133">
        <f t="shared" si="52"/>
        <v>0</v>
      </c>
      <c r="S182" s="133">
        <f t="shared" si="52"/>
        <v>0</v>
      </c>
      <c r="T182" s="133">
        <f t="shared" si="52"/>
        <v>0</v>
      </c>
      <c r="U182" s="133">
        <f t="shared" si="52"/>
        <v>0</v>
      </c>
      <c r="V182" s="133">
        <f t="shared" si="52"/>
        <v>0</v>
      </c>
      <c r="W182" s="133">
        <f t="shared" si="52"/>
        <v>0</v>
      </c>
      <c r="X182" s="133">
        <f t="shared" si="52"/>
        <v>0</v>
      </c>
      <c r="Y182" s="133">
        <f t="shared" si="52"/>
        <v>0</v>
      </c>
      <c r="Z182" s="133">
        <f t="shared" si="52"/>
        <v>0</v>
      </c>
      <c r="AA182" s="137"/>
    </row>
    <row r="183" ht="30" customHeight="1" spans="1:27">
      <c r="A183" s="110"/>
      <c r="B183" s="27" t="s">
        <v>136</v>
      </c>
      <c r="C183" s="27"/>
      <c r="D183" s="110"/>
      <c r="E183" s="110"/>
      <c r="F183" s="110"/>
      <c r="G183" s="112"/>
      <c r="H183" s="112"/>
      <c r="I183" s="112"/>
      <c r="J183" s="112"/>
      <c r="K183" s="112"/>
      <c r="L183" s="112"/>
      <c r="M183" s="112"/>
      <c r="N183" s="112"/>
      <c r="O183" s="112"/>
      <c r="P183" s="128"/>
      <c r="Q183" s="128"/>
      <c r="R183" s="133"/>
      <c r="S183" s="133"/>
      <c r="T183" s="133"/>
      <c r="U183" s="133"/>
      <c r="V183" s="133"/>
      <c r="W183" s="133"/>
      <c r="X183" s="133"/>
      <c r="Y183" s="133"/>
      <c r="Z183" s="133"/>
      <c r="AA183" s="136"/>
    </row>
    <row r="184" ht="30" customHeight="1" spans="1:27">
      <c r="A184" s="110"/>
      <c r="B184" s="27"/>
      <c r="C184" s="27"/>
      <c r="D184" s="110"/>
      <c r="E184" s="110"/>
      <c r="F184" s="110"/>
      <c r="G184" s="112"/>
      <c r="H184" s="112"/>
      <c r="I184" s="112"/>
      <c r="J184" s="112"/>
      <c r="K184" s="112"/>
      <c r="L184" s="112"/>
      <c r="M184" s="112"/>
      <c r="N184" s="112"/>
      <c r="O184" s="112"/>
      <c r="P184" s="128"/>
      <c r="Q184" s="128"/>
      <c r="R184" s="133"/>
      <c r="S184" s="133"/>
      <c r="T184" s="133"/>
      <c r="U184" s="133"/>
      <c r="V184" s="133"/>
      <c r="W184" s="133"/>
      <c r="X184" s="133"/>
      <c r="Y184" s="133"/>
      <c r="Z184" s="133"/>
      <c r="AA184" s="136"/>
    </row>
    <row r="185" s="9" customFormat="1" ht="30" customHeight="1" spans="1:27">
      <c r="A185" s="113">
        <v>47</v>
      </c>
      <c r="B185" s="27" t="s">
        <v>462</v>
      </c>
      <c r="C185" s="27"/>
      <c r="D185" s="113"/>
      <c r="E185" s="113"/>
      <c r="F185" s="113"/>
      <c r="G185" s="115"/>
      <c r="H185" s="115">
        <f>SUM(H186:H223)</f>
        <v>2958.3903</v>
      </c>
      <c r="I185" s="115">
        <f>SUM(I186:I223)</f>
        <v>2958.3903</v>
      </c>
      <c r="J185" s="115">
        <f>SUM(J186:J223)</f>
        <v>0</v>
      </c>
      <c r="K185" s="115">
        <f t="shared" ref="K185:Z185" si="53">SUM(K186:K223)</f>
        <v>0</v>
      </c>
      <c r="L185" s="115">
        <f t="shared" si="53"/>
        <v>0</v>
      </c>
      <c r="M185" s="115"/>
      <c r="N185" s="115"/>
      <c r="O185" s="115"/>
      <c r="P185" s="129">
        <f t="shared" si="53"/>
        <v>6314</v>
      </c>
      <c r="Q185" s="129">
        <f t="shared" si="53"/>
        <v>23226</v>
      </c>
      <c r="R185" s="133">
        <f t="shared" si="53"/>
        <v>36</v>
      </c>
      <c r="S185" s="133">
        <f t="shared" si="53"/>
        <v>33</v>
      </c>
      <c r="T185" s="133">
        <f t="shared" si="53"/>
        <v>51</v>
      </c>
      <c r="U185" s="133">
        <f t="shared" si="53"/>
        <v>3206</v>
      </c>
      <c r="V185" s="133">
        <f t="shared" si="53"/>
        <v>11938</v>
      </c>
      <c r="W185" s="133">
        <f t="shared" si="53"/>
        <v>854</v>
      </c>
      <c r="X185" s="133">
        <f t="shared" si="53"/>
        <v>3182</v>
      </c>
      <c r="Y185" s="133">
        <f t="shared" si="53"/>
        <v>153</v>
      </c>
      <c r="Z185" s="133">
        <f t="shared" si="53"/>
        <v>425</v>
      </c>
      <c r="AA185" s="137"/>
    </row>
    <row r="186" ht="76" customHeight="1" spans="1:27">
      <c r="A186" s="30" t="s">
        <v>37</v>
      </c>
      <c r="B186" s="34" t="s">
        <v>463</v>
      </c>
      <c r="C186" s="35" t="s">
        <v>39</v>
      </c>
      <c r="D186" s="117" t="s">
        <v>464</v>
      </c>
      <c r="E186" s="32" t="s">
        <v>100</v>
      </c>
      <c r="F186" s="36" t="s">
        <v>42</v>
      </c>
      <c r="G186" s="33" t="s">
        <v>465</v>
      </c>
      <c r="H186" s="139">
        <v>36.6</v>
      </c>
      <c r="I186" s="144">
        <f t="shared" ref="I186:I198" si="54">H186</f>
        <v>36.6</v>
      </c>
      <c r="J186" s="53"/>
      <c r="K186" s="53"/>
      <c r="L186" s="53"/>
      <c r="M186" s="53" t="s">
        <v>243</v>
      </c>
      <c r="N186" s="53" t="s">
        <v>244</v>
      </c>
      <c r="O186" s="33" t="s">
        <v>466</v>
      </c>
      <c r="P186" s="68">
        <v>68</v>
      </c>
      <c r="Q186" s="68">
        <v>261</v>
      </c>
      <c r="R186" s="90">
        <v>1</v>
      </c>
      <c r="S186" s="90">
        <v>1</v>
      </c>
      <c r="T186" s="90">
        <v>1</v>
      </c>
      <c r="U186" s="68">
        <f t="shared" ref="U186:U198" si="55">SUM(W186,Y186)</f>
        <v>15</v>
      </c>
      <c r="V186" s="68">
        <f t="shared" ref="V186:V198" si="56">SUM(X186,Z186)</f>
        <v>56</v>
      </c>
      <c r="W186" s="90">
        <v>14</v>
      </c>
      <c r="X186" s="90">
        <v>53</v>
      </c>
      <c r="Y186" s="90">
        <v>1</v>
      </c>
      <c r="Z186" s="90">
        <v>3</v>
      </c>
      <c r="AA186" s="136" t="s">
        <v>103</v>
      </c>
    </row>
    <row r="187" ht="76" customHeight="1" spans="1:27">
      <c r="A187" s="30" t="s">
        <v>46</v>
      </c>
      <c r="B187" s="34" t="s">
        <v>467</v>
      </c>
      <c r="C187" s="35" t="s">
        <v>39</v>
      </c>
      <c r="D187" s="117" t="s">
        <v>468</v>
      </c>
      <c r="E187" s="32" t="s">
        <v>100</v>
      </c>
      <c r="F187" s="36" t="s">
        <v>42</v>
      </c>
      <c r="G187" s="33" t="s">
        <v>469</v>
      </c>
      <c r="H187" s="139">
        <v>48.682</v>
      </c>
      <c r="I187" s="144">
        <f t="shared" si="54"/>
        <v>48.682</v>
      </c>
      <c r="J187" s="53"/>
      <c r="K187" s="53"/>
      <c r="L187" s="53"/>
      <c r="M187" s="53" t="s">
        <v>243</v>
      </c>
      <c r="N187" s="53" t="s">
        <v>244</v>
      </c>
      <c r="O187" s="33" t="s">
        <v>470</v>
      </c>
      <c r="P187" s="68">
        <v>198</v>
      </c>
      <c r="Q187" s="68">
        <v>623</v>
      </c>
      <c r="R187" s="90">
        <v>1</v>
      </c>
      <c r="S187" s="90">
        <v>1</v>
      </c>
      <c r="T187" s="90">
        <v>1</v>
      </c>
      <c r="U187" s="68">
        <f t="shared" si="55"/>
        <v>23</v>
      </c>
      <c r="V187" s="68">
        <f t="shared" si="56"/>
        <v>92</v>
      </c>
      <c r="W187" s="90">
        <v>20</v>
      </c>
      <c r="X187" s="90">
        <v>77</v>
      </c>
      <c r="Y187" s="90">
        <v>3</v>
      </c>
      <c r="Z187" s="90">
        <v>15</v>
      </c>
      <c r="AA187" s="136" t="s">
        <v>103</v>
      </c>
    </row>
    <row r="188" ht="76" customHeight="1" spans="1:27">
      <c r="A188" s="30" t="s">
        <v>55</v>
      </c>
      <c r="B188" s="34" t="s">
        <v>471</v>
      </c>
      <c r="C188" s="35" t="s">
        <v>39</v>
      </c>
      <c r="D188" s="117" t="s">
        <v>472</v>
      </c>
      <c r="E188" s="32" t="s">
        <v>100</v>
      </c>
      <c r="F188" s="36" t="s">
        <v>42</v>
      </c>
      <c r="G188" s="33" t="s">
        <v>473</v>
      </c>
      <c r="H188" s="139">
        <v>42.64</v>
      </c>
      <c r="I188" s="139">
        <v>42.64</v>
      </c>
      <c r="J188" s="53"/>
      <c r="K188" s="53"/>
      <c r="L188" s="53"/>
      <c r="M188" s="53" t="s">
        <v>243</v>
      </c>
      <c r="N188" s="53" t="s">
        <v>244</v>
      </c>
      <c r="O188" s="33" t="s">
        <v>466</v>
      </c>
      <c r="P188" s="68">
        <v>59</v>
      </c>
      <c r="Q188" s="68">
        <v>239</v>
      </c>
      <c r="R188" s="90">
        <v>1</v>
      </c>
      <c r="S188" s="90">
        <v>1</v>
      </c>
      <c r="T188" s="90">
        <v>1</v>
      </c>
      <c r="U188" s="68">
        <f t="shared" si="55"/>
        <v>15</v>
      </c>
      <c r="V188" s="68">
        <f t="shared" si="56"/>
        <v>54</v>
      </c>
      <c r="W188" s="90">
        <v>12</v>
      </c>
      <c r="X188" s="90">
        <v>45</v>
      </c>
      <c r="Y188" s="90">
        <v>3</v>
      </c>
      <c r="Z188" s="90">
        <v>9</v>
      </c>
      <c r="AA188" s="136" t="s">
        <v>103</v>
      </c>
    </row>
    <row r="189" ht="76" customHeight="1" spans="1:27">
      <c r="A189" s="30" t="s">
        <v>61</v>
      </c>
      <c r="B189" s="34" t="s">
        <v>474</v>
      </c>
      <c r="C189" s="35" t="s">
        <v>39</v>
      </c>
      <c r="D189" s="117" t="s">
        <v>475</v>
      </c>
      <c r="E189" s="32" t="s">
        <v>100</v>
      </c>
      <c r="F189" s="36" t="s">
        <v>42</v>
      </c>
      <c r="G189" s="33" t="s">
        <v>476</v>
      </c>
      <c r="H189" s="139">
        <v>54.9</v>
      </c>
      <c r="I189" s="144">
        <f t="shared" si="54"/>
        <v>54.9</v>
      </c>
      <c r="J189" s="53"/>
      <c r="K189" s="53"/>
      <c r="L189" s="53"/>
      <c r="M189" s="53" t="s">
        <v>243</v>
      </c>
      <c r="N189" s="53" t="s">
        <v>244</v>
      </c>
      <c r="O189" s="33" t="s">
        <v>477</v>
      </c>
      <c r="P189" s="68">
        <v>64</v>
      </c>
      <c r="Q189" s="68">
        <v>265</v>
      </c>
      <c r="R189" s="90">
        <v>1</v>
      </c>
      <c r="S189" s="90">
        <v>1</v>
      </c>
      <c r="T189" s="90">
        <v>1</v>
      </c>
      <c r="U189" s="68">
        <f t="shared" si="55"/>
        <v>9</v>
      </c>
      <c r="V189" s="68">
        <f t="shared" si="56"/>
        <v>30</v>
      </c>
      <c r="W189" s="90">
        <v>8</v>
      </c>
      <c r="X189" s="90">
        <v>29</v>
      </c>
      <c r="Y189" s="90">
        <v>1</v>
      </c>
      <c r="Z189" s="90">
        <v>1</v>
      </c>
      <c r="AA189" s="136" t="s">
        <v>103</v>
      </c>
    </row>
    <row r="190" ht="93" customHeight="1" spans="1:27">
      <c r="A190" s="30" t="s">
        <v>67</v>
      </c>
      <c r="B190" s="34" t="s">
        <v>478</v>
      </c>
      <c r="C190" s="35" t="s">
        <v>39</v>
      </c>
      <c r="D190" s="117" t="s">
        <v>479</v>
      </c>
      <c r="E190" s="32" t="s">
        <v>100</v>
      </c>
      <c r="F190" s="36" t="s">
        <v>42</v>
      </c>
      <c r="G190" s="33" t="s">
        <v>480</v>
      </c>
      <c r="H190" s="139">
        <v>75.732</v>
      </c>
      <c r="I190" s="144">
        <f t="shared" si="54"/>
        <v>75.732</v>
      </c>
      <c r="J190" s="53"/>
      <c r="K190" s="53"/>
      <c r="L190" s="53"/>
      <c r="M190" s="53" t="s">
        <v>243</v>
      </c>
      <c r="N190" s="53" t="s">
        <v>244</v>
      </c>
      <c r="O190" s="33" t="s">
        <v>481</v>
      </c>
      <c r="P190" s="68">
        <v>121</v>
      </c>
      <c r="Q190" s="68">
        <v>520</v>
      </c>
      <c r="R190" s="90">
        <v>1</v>
      </c>
      <c r="S190" s="90">
        <v>1</v>
      </c>
      <c r="T190" s="90">
        <v>1</v>
      </c>
      <c r="U190" s="68">
        <f t="shared" si="55"/>
        <v>12</v>
      </c>
      <c r="V190" s="68">
        <f t="shared" si="56"/>
        <v>49</v>
      </c>
      <c r="W190" s="90">
        <v>12</v>
      </c>
      <c r="X190" s="90">
        <v>49</v>
      </c>
      <c r="Y190" s="90">
        <v>0</v>
      </c>
      <c r="Z190" s="90">
        <v>0</v>
      </c>
      <c r="AA190" s="136" t="s">
        <v>103</v>
      </c>
    </row>
    <row r="191" ht="76" customHeight="1" spans="1:27">
      <c r="A191" s="30" t="s">
        <v>71</v>
      </c>
      <c r="B191" s="34" t="s">
        <v>482</v>
      </c>
      <c r="C191" s="35" t="s">
        <v>39</v>
      </c>
      <c r="D191" s="117" t="s">
        <v>483</v>
      </c>
      <c r="E191" s="32" t="s">
        <v>100</v>
      </c>
      <c r="F191" s="36" t="s">
        <v>42</v>
      </c>
      <c r="G191" s="33" t="s">
        <v>484</v>
      </c>
      <c r="H191" s="139">
        <v>25.62</v>
      </c>
      <c r="I191" s="144">
        <f t="shared" si="54"/>
        <v>25.62</v>
      </c>
      <c r="J191" s="53"/>
      <c r="K191" s="53"/>
      <c r="L191" s="53"/>
      <c r="M191" s="53" t="s">
        <v>243</v>
      </c>
      <c r="N191" s="53" t="s">
        <v>244</v>
      </c>
      <c r="O191" s="33" t="s">
        <v>485</v>
      </c>
      <c r="P191" s="68">
        <v>38</v>
      </c>
      <c r="Q191" s="68">
        <v>158</v>
      </c>
      <c r="R191" s="90">
        <v>1</v>
      </c>
      <c r="S191" s="90">
        <v>1</v>
      </c>
      <c r="T191" s="90">
        <v>1</v>
      </c>
      <c r="U191" s="68">
        <f t="shared" si="55"/>
        <v>9</v>
      </c>
      <c r="V191" s="68">
        <f t="shared" si="56"/>
        <v>43</v>
      </c>
      <c r="W191" s="90">
        <v>9</v>
      </c>
      <c r="X191" s="90">
        <v>43</v>
      </c>
      <c r="Y191" s="90">
        <v>0</v>
      </c>
      <c r="Z191" s="90">
        <v>0</v>
      </c>
      <c r="AA191" s="136" t="s">
        <v>103</v>
      </c>
    </row>
    <row r="192" ht="76" customHeight="1" spans="1:27">
      <c r="A192" s="30" t="s">
        <v>78</v>
      </c>
      <c r="B192" s="34" t="s">
        <v>486</v>
      </c>
      <c r="C192" s="35" t="s">
        <v>39</v>
      </c>
      <c r="D192" s="117" t="s">
        <v>487</v>
      </c>
      <c r="E192" s="32" t="s">
        <v>100</v>
      </c>
      <c r="F192" s="36" t="s">
        <v>42</v>
      </c>
      <c r="G192" s="33" t="s">
        <v>488</v>
      </c>
      <c r="H192" s="139">
        <v>57.535</v>
      </c>
      <c r="I192" s="144">
        <f t="shared" si="54"/>
        <v>57.535</v>
      </c>
      <c r="J192" s="53"/>
      <c r="K192" s="53"/>
      <c r="L192" s="53"/>
      <c r="M192" s="53" t="s">
        <v>243</v>
      </c>
      <c r="N192" s="53" t="s">
        <v>244</v>
      </c>
      <c r="O192" s="33" t="s">
        <v>489</v>
      </c>
      <c r="P192" s="68">
        <v>28</v>
      </c>
      <c r="Q192" s="68">
        <v>110</v>
      </c>
      <c r="R192" s="90">
        <v>1</v>
      </c>
      <c r="S192" s="90">
        <v>1</v>
      </c>
      <c r="T192" s="90">
        <v>1</v>
      </c>
      <c r="U192" s="68">
        <f t="shared" si="55"/>
        <v>11</v>
      </c>
      <c r="V192" s="68">
        <f t="shared" si="56"/>
        <v>49</v>
      </c>
      <c r="W192" s="90">
        <v>9</v>
      </c>
      <c r="X192" s="90">
        <v>42</v>
      </c>
      <c r="Y192" s="90">
        <v>2</v>
      </c>
      <c r="Z192" s="90">
        <v>7</v>
      </c>
      <c r="AA192" s="136" t="s">
        <v>103</v>
      </c>
    </row>
    <row r="193" ht="76" customHeight="1" spans="1:27">
      <c r="A193" s="30" t="s">
        <v>82</v>
      </c>
      <c r="B193" s="34" t="s">
        <v>490</v>
      </c>
      <c r="C193" s="35" t="s">
        <v>39</v>
      </c>
      <c r="D193" s="117" t="s">
        <v>491</v>
      </c>
      <c r="E193" s="32" t="s">
        <v>100</v>
      </c>
      <c r="F193" s="36" t="s">
        <v>42</v>
      </c>
      <c r="G193" s="33" t="s">
        <v>492</v>
      </c>
      <c r="H193" s="145">
        <v>62.9</v>
      </c>
      <c r="I193" s="145">
        <f t="shared" si="54"/>
        <v>62.9</v>
      </c>
      <c r="J193" s="119"/>
      <c r="K193" s="119"/>
      <c r="L193" s="119"/>
      <c r="M193" s="53" t="s">
        <v>243</v>
      </c>
      <c r="N193" s="53" t="s">
        <v>244</v>
      </c>
      <c r="O193" s="33" t="s">
        <v>477</v>
      </c>
      <c r="P193" s="68">
        <v>53</v>
      </c>
      <c r="Q193" s="68">
        <v>213</v>
      </c>
      <c r="R193" s="90">
        <v>1</v>
      </c>
      <c r="S193" s="90">
        <v>1</v>
      </c>
      <c r="T193" s="90">
        <v>1</v>
      </c>
      <c r="U193" s="68">
        <f t="shared" si="55"/>
        <v>19</v>
      </c>
      <c r="V193" s="68">
        <f t="shared" si="56"/>
        <v>66</v>
      </c>
      <c r="W193" s="90">
        <v>16</v>
      </c>
      <c r="X193" s="90">
        <v>59</v>
      </c>
      <c r="Y193" s="90">
        <v>3</v>
      </c>
      <c r="Z193" s="90">
        <v>7</v>
      </c>
      <c r="AA193" s="136" t="s">
        <v>103</v>
      </c>
    </row>
    <row r="194" ht="101" customHeight="1" spans="1:27">
      <c r="A194" s="30" t="s">
        <v>86</v>
      </c>
      <c r="B194" s="120" t="s">
        <v>493</v>
      </c>
      <c r="C194" s="35" t="s">
        <v>39</v>
      </c>
      <c r="D194" s="120" t="s">
        <v>494</v>
      </c>
      <c r="E194" s="32" t="s">
        <v>100</v>
      </c>
      <c r="F194" s="36" t="s">
        <v>42</v>
      </c>
      <c r="G194" s="33" t="s">
        <v>495</v>
      </c>
      <c r="H194" s="145">
        <v>105.15</v>
      </c>
      <c r="I194" s="145">
        <f t="shared" si="54"/>
        <v>105.15</v>
      </c>
      <c r="J194" s="119"/>
      <c r="K194" s="119"/>
      <c r="L194" s="119"/>
      <c r="M194" s="53" t="s">
        <v>243</v>
      </c>
      <c r="N194" s="53" t="s">
        <v>244</v>
      </c>
      <c r="O194" s="33" t="s">
        <v>496</v>
      </c>
      <c r="P194" s="68">
        <v>54</v>
      </c>
      <c r="Q194" s="68">
        <v>201</v>
      </c>
      <c r="R194" s="90">
        <v>1</v>
      </c>
      <c r="S194" s="90">
        <v>1</v>
      </c>
      <c r="T194" s="90">
        <v>1</v>
      </c>
      <c r="U194" s="68">
        <f t="shared" si="55"/>
        <v>16</v>
      </c>
      <c r="V194" s="68">
        <f t="shared" si="56"/>
        <v>60</v>
      </c>
      <c r="W194" s="90">
        <v>14</v>
      </c>
      <c r="X194" s="90">
        <v>54</v>
      </c>
      <c r="Y194" s="90">
        <v>2</v>
      </c>
      <c r="Z194" s="90">
        <v>6</v>
      </c>
      <c r="AA194" s="136" t="s">
        <v>103</v>
      </c>
    </row>
    <row r="195" ht="123" customHeight="1" spans="1:27">
      <c r="A195" s="30" t="s">
        <v>92</v>
      </c>
      <c r="B195" s="34" t="s">
        <v>497</v>
      </c>
      <c r="C195" s="35" t="s">
        <v>39</v>
      </c>
      <c r="D195" s="120" t="s">
        <v>498</v>
      </c>
      <c r="E195" s="32" t="s">
        <v>100</v>
      </c>
      <c r="F195" s="36" t="s">
        <v>165</v>
      </c>
      <c r="G195" s="33" t="s">
        <v>499</v>
      </c>
      <c r="H195" s="139">
        <v>100</v>
      </c>
      <c r="I195" s="144">
        <f t="shared" si="54"/>
        <v>100</v>
      </c>
      <c r="J195" s="53"/>
      <c r="K195" s="53" t="s">
        <v>500</v>
      </c>
      <c r="L195" s="53"/>
      <c r="M195" s="53" t="s">
        <v>243</v>
      </c>
      <c r="N195" s="53" t="s">
        <v>244</v>
      </c>
      <c r="O195" s="33" t="s">
        <v>501</v>
      </c>
      <c r="P195" s="68">
        <v>39</v>
      </c>
      <c r="Q195" s="68">
        <v>164</v>
      </c>
      <c r="R195" s="90">
        <v>1</v>
      </c>
      <c r="S195" s="90">
        <v>1</v>
      </c>
      <c r="T195" s="90">
        <v>1</v>
      </c>
      <c r="U195" s="68">
        <f t="shared" si="55"/>
        <v>0</v>
      </c>
      <c r="V195" s="68">
        <f t="shared" si="56"/>
        <v>0</v>
      </c>
      <c r="W195" s="90">
        <v>0</v>
      </c>
      <c r="X195" s="90">
        <v>0</v>
      </c>
      <c r="Y195" s="90">
        <v>0</v>
      </c>
      <c r="Z195" s="90">
        <v>0</v>
      </c>
      <c r="AA195" s="136" t="s">
        <v>103</v>
      </c>
    </row>
    <row r="196" ht="76" customHeight="1" spans="1:27">
      <c r="A196" s="30" t="s">
        <v>98</v>
      </c>
      <c r="B196" s="120" t="s">
        <v>502</v>
      </c>
      <c r="C196" s="35" t="s">
        <v>39</v>
      </c>
      <c r="D196" s="120" t="s">
        <v>498</v>
      </c>
      <c r="E196" s="32" t="s">
        <v>100</v>
      </c>
      <c r="F196" s="36" t="s">
        <v>42</v>
      </c>
      <c r="G196" s="33" t="s">
        <v>503</v>
      </c>
      <c r="H196" s="139">
        <v>5.57</v>
      </c>
      <c r="I196" s="144">
        <f t="shared" si="54"/>
        <v>5.57</v>
      </c>
      <c r="J196" s="53"/>
      <c r="K196" s="53"/>
      <c r="L196" s="53"/>
      <c r="M196" s="53" t="s">
        <v>243</v>
      </c>
      <c r="N196" s="53" t="s">
        <v>244</v>
      </c>
      <c r="O196" s="33" t="s">
        <v>504</v>
      </c>
      <c r="P196" s="68">
        <v>39</v>
      </c>
      <c r="Q196" s="68">
        <v>164</v>
      </c>
      <c r="R196" s="90">
        <v>1</v>
      </c>
      <c r="S196" s="90">
        <v>1</v>
      </c>
      <c r="T196" s="90">
        <v>1</v>
      </c>
      <c r="U196" s="68">
        <f t="shared" si="55"/>
        <v>0</v>
      </c>
      <c r="V196" s="68">
        <f t="shared" si="56"/>
        <v>0</v>
      </c>
      <c r="W196" s="90">
        <v>0</v>
      </c>
      <c r="X196" s="90">
        <v>0</v>
      </c>
      <c r="Y196" s="90">
        <v>0</v>
      </c>
      <c r="Z196" s="90">
        <v>0</v>
      </c>
      <c r="AA196" s="136" t="s">
        <v>103</v>
      </c>
    </row>
    <row r="197" ht="76" customHeight="1" spans="1:27">
      <c r="A197" s="30" t="s">
        <v>104</v>
      </c>
      <c r="B197" s="120" t="s">
        <v>505</v>
      </c>
      <c r="C197" s="35" t="s">
        <v>39</v>
      </c>
      <c r="D197" s="120" t="s">
        <v>506</v>
      </c>
      <c r="E197" s="32" t="s">
        <v>100</v>
      </c>
      <c r="F197" s="36" t="s">
        <v>42</v>
      </c>
      <c r="G197" s="33" t="s">
        <v>507</v>
      </c>
      <c r="H197" s="139">
        <v>83.92</v>
      </c>
      <c r="I197" s="144">
        <f t="shared" si="54"/>
        <v>83.92</v>
      </c>
      <c r="J197" s="53"/>
      <c r="K197" s="53"/>
      <c r="L197" s="53"/>
      <c r="M197" s="53" t="s">
        <v>243</v>
      </c>
      <c r="N197" s="53" t="s">
        <v>244</v>
      </c>
      <c r="O197" s="33" t="s">
        <v>508</v>
      </c>
      <c r="P197" s="68">
        <v>124</v>
      </c>
      <c r="Q197" s="68">
        <v>492</v>
      </c>
      <c r="R197" s="90">
        <v>1</v>
      </c>
      <c r="S197" s="90">
        <v>1</v>
      </c>
      <c r="T197" s="90">
        <v>1</v>
      </c>
      <c r="U197" s="68">
        <f t="shared" si="55"/>
        <v>13</v>
      </c>
      <c r="V197" s="68">
        <f t="shared" si="56"/>
        <v>43</v>
      </c>
      <c r="W197" s="90">
        <v>10</v>
      </c>
      <c r="X197" s="90">
        <v>34</v>
      </c>
      <c r="Y197" s="90">
        <v>3</v>
      </c>
      <c r="Z197" s="90">
        <v>9</v>
      </c>
      <c r="AA197" s="136" t="s">
        <v>103</v>
      </c>
    </row>
    <row r="198" ht="76" customHeight="1" spans="1:27">
      <c r="A198" s="30" t="s">
        <v>112</v>
      </c>
      <c r="B198" s="120" t="s">
        <v>509</v>
      </c>
      <c r="C198" s="35" t="s">
        <v>39</v>
      </c>
      <c r="D198" s="120" t="s">
        <v>510</v>
      </c>
      <c r="E198" s="32" t="s">
        <v>100</v>
      </c>
      <c r="F198" s="36" t="s">
        <v>42</v>
      </c>
      <c r="G198" s="33" t="s">
        <v>511</v>
      </c>
      <c r="H198" s="139">
        <v>25.66</v>
      </c>
      <c r="I198" s="144">
        <f t="shared" si="54"/>
        <v>25.66</v>
      </c>
      <c r="J198" s="53"/>
      <c r="K198" s="53"/>
      <c r="L198" s="53"/>
      <c r="M198" s="53" t="s">
        <v>243</v>
      </c>
      <c r="N198" s="53" t="s">
        <v>244</v>
      </c>
      <c r="O198" s="33" t="s">
        <v>512</v>
      </c>
      <c r="P198" s="68">
        <v>224</v>
      </c>
      <c r="Q198" s="68">
        <v>761</v>
      </c>
      <c r="R198" s="90">
        <v>1</v>
      </c>
      <c r="S198" s="90">
        <v>1</v>
      </c>
      <c r="T198" s="90">
        <v>1</v>
      </c>
      <c r="U198" s="68">
        <f t="shared" si="55"/>
        <v>22</v>
      </c>
      <c r="V198" s="68">
        <f t="shared" si="56"/>
        <v>71</v>
      </c>
      <c r="W198" s="90">
        <v>3</v>
      </c>
      <c r="X198" s="90">
        <v>6</v>
      </c>
      <c r="Y198" s="90">
        <v>19</v>
      </c>
      <c r="Z198" s="90">
        <v>65</v>
      </c>
      <c r="AA198" s="136" t="s">
        <v>103</v>
      </c>
    </row>
    <row r="199" ht="76" customHeight="1" spans="1:27">
      <c r="A199" s="30" t="s">
        <v>117</v>
      </c>
      <c r="B199" s="32" t="s">
        <v>513</v>
      </c>
      <c r="C199" s="32" t="s">
        <v>39</v>
      </c>
      <c r="D199" s="32" t="s">
        <v>514</v>
      </c>
      <c r="E199" s="32" t="s">
        <v>89</v>
      </c>
      <c r="F199" s="32" t="s">
        <v>515</v>
      </c>
      <c r="G199" s="32" t="s">
        <v>516</v>
      </c>
      <c r="H199" s="32">
        <v>37.62</v>
      </c>
      <c r="I199" s="32">
        <v>37.62</v>
      </c>
      <c r="J199" s="32"/>
      <c r="K199" s="32"/>
      <c r="L199" s="32"/>
      <c r="M199" s="32">
        <v>2023.03</v>
      </c>
      <c r="N199" s="33">
        <v>2023.1</v>
      </c>
      <c r="O199" s="32"/>
      <c r="P199" s="32">
        <v>287</v>
      </c>
      <c r="Q199" s="32">
        <v>1131</v>
      </c>
      <c r="R199" s="32">
        <v>1</v>
      </c>
      <c r="S199" s="32">
        <v>1</v>
      </c>
      <c r="T199" s="32">
        <v>2</v>
      </c>
      <c r="U199" s="32">
        <v>287</v>
      </c>
      <c r="V199" s="32">
        <v>1131</v>
      </c>
      <c r="W199" s="32">
        <v>0</v>
      </c>
      <c r="X199" s="32">
        <v>0</v>
      </c>
      <c r="Y199" s="32">
        <v>3</v>
      </c>
      <c r="Z199" s="32">
        <v>8</v>
      </c>
      <c r="AA199" s="136" t="s">
        <v>91</v>
      </c>
    </row>
    <row r="200" ht="101" customHeight="1" spans="1:27">
      <c r="A200" s="30" t="s">
        <v>184</v>
      </c>
      <c r="B200" s="34" t="s">
        <v>517</v>
      </c>
      <c r="C200" s="34" t="s">
        <v>39</v>
      </c>
      <c r="D200" s="35" t="s">
        <v>518</v>
      </c>
      <c r="E200" s="35" t="s">
        <v>73</v>
      </c>
      <c r="F200" s="35" t="s">
        <v>42</v>
      </c>
      <c r="G200" s="34" t="s">
        <v>519</v>
      </c>
      <c r="H200" s="32">
        <v>32.26</v>
      </c>
      <c r="I200" s="32">
        <v>32.26</v>
      </c>
      <c r="J200" s="35"/>
      <c r="K200" s="37"/>
      <c r="L200" s="37"/>
      <c r="M200" s="37" t="s">
        <v>520</v>
      </c>
      <c r="N200" s="37" t="s">
        <v>521</v>
      </c>
      <c r="O200" s="53"/>
      <c r="P200" s="35">
        <v>94</v>
      </c>
      <c r="Q200" s="35">
        <v>345</v>
      </c>
      <c r="R200" s="90">
        <v>1</v>
      </c>
      <c r="S200" s="90">
        <v>1</v>
      </c>
      <c r="T200" s="90">
        <v>1</v>
      </c>
      <c r="U200" s="35">
        <v>94</v>
      </c>
      <c r="V200" s="35">
        <v>345</v>
      </c>
      <c r="W200" s="35">
        <v>81</v>
      </c>
      <c r="X200" s="35">
        <v>310</v>
      </c>
      <c r="Y200" s="90">
        <v>13</v>
      </c>
      <c r="Z200" s="90">
        <v>35</v>
      </c>
      <c r="AA200" s="136" t="s">
        <v>77</v>
      </c>
    </row>
    <row r="201" ht="100" customHeight="1" spans="1:27">
      <c r="A201" s="30" t="s">
        <v>188</v>
      </c>
      <c r="B201" s="34" t="s">
        <v>522</v>
      </c>
      <c r="C201" s="34" t="s">
        <v>39</v>
      </c>
      <c r="D201" s="35" t="s">
        <v>523</v>
      </c>
      <c r="E201" s="35" t="s">
        <v>73</v>
      </c>
      <c r="F201" s="35" t="s">
        <v>42</v>
      </c>
      <c r="G201" s="34" t="s">
        <v>524</v>
      </c>
      <c r="H201" s="146">
        <v>62.27</v>
      </c>
      <c r="I201" s="153">
        <f>H201</f>
        <v>62.27</v>
      </c>
      <c r="J201" s="35"/>
      <c r="K201" s="37"/>
      <c r="L201" s="37"/>
      <c r="M201" s="37" t="s">
        <v>520</v>
      </c>
      <c r="N201" s="37" t="s">
        <v>521</v>
      </c>
      <c r="O201" s="53"/>
      <c r="P201" s="35">
        <v>179</v>
      </c>
      <c r="Q201" s="35">
        <v>685</v>
      </c>
      <c r="R201" s="90">
        <v>1</v>
      </c>
      <c r="S201" s="90">
        <v>1</v>
      </c>
      <c r="T201" s="90">
        <v>1</v>
      </c>
      <c r="U201" s="35">
        <v>179</v>
      </c>
      <c r="V201" s="35">
        <v>685</v>
      </c>
      <c r="W201" s="35">
        <v>160</v>
      </c>
      <c r="X201" s="35">
        <v>650</v>
      </c>
      <c r="Y201" s="90">
        <v>19</v>
      </c>
      <c r="Z201" s="90">
        <v>35</v>
      </c>
      <c r="AA201" s="136" t="s">
        <v>77</v>
      </c>
    </row>
    <row r="202" ht="104" customHeight="1" spans="1:27">
      <c r="A202" s="30" t="s">
        <v>192</v>
      </c>
      <c r="B202" s="34" t="s">
        <v>525</v>
      </c>
      <c r="C202" s="34" t="s">
        <v>39</v>
      </c>
      <c r="D202" s="35" t="s">
        <v>526</v>
      </c>
      <c r="E202" s="35" t="s">
        <v>73</v>
      </c>
      <c r="F202" s="35" t="s">
        <v>42</v>
      </c>
      <c r="G202" s="34" t="s">
        <v>527</v>
      </c>
      <c r="H202" s="35">
        <v>47.07</v>
      </c>
      <c r="I202" s="35">
        <v>47.07</v>
      </c>
      <c r="J202" s="35"/>
      <c r="K202" s="37"/>
      <c r="L202" s="37"/>
      <c r="M202" s="37" t="s">
        <v>520</v>
      </c>
      <c r="N202" s="37" t="s">
        <v>521</v>
      </c>
      <c r="O202" s="53"/>
      <c r="P202" s="35">
        <v>91</v>
      </c>
      <c r="Q202" s="35">
        <v>355</v>
      </c>
      <c r="R202" s="90">
        <v>1</v>
      </c>
      <c r="S202" s="90">
        <v>1</v>
      </c>
      <c r="T202" s="90">
        <v>1</v>
      </c>
      <c r="U202" s="35">
        <v>91</v>
      </c>
      <c r="V202" s="35">
        <v>355</v>
      </c>
      <c r="W202" s="35">
        <v>77</v>
      </c>
      <c r="X202" s="35">
        <v>325</v>
      </c>
      <c r="Y202" s="90">
        <v>14</v>
      </c>
      <c r="Z202" s="90">
        <v>30</v>
      </c>
      <c r="AA202" s="136" t="s">
        <v>77</v>
      </c>
    </row>
    <row r="203" ht="183" customHeight="1" spans="1:27">
      <c r="A203" s="30" t="s">
        <v>196</v>
      </c>
      <c r="B203" s="34" t="s">
        <v>528</v>
      </c>
      <c r="C203" s="35" t="s">
        <v>39</v>
      </c>
      <c r="D203" s="35" t="s">
        <v>106</v>
      </c>
      <c r="E203" s="35" t="s">
        <v>107</v>
      </c>
      <c r="F203" s="35" t="s">
        <v>42</v>
      </c>
      <c r="G203" s="34" t="s">
        <v>529</v>
      </c>
      <c r="H203" s="53">
        <v>43.28</v>
      </c>
      <c r="I203" s="53">
        <v>43.28</v>
      </c>
      <c r="J203" s="53"/>
      <c r="K203" s="53"/>
      <c r="L203" s="53"/>
      <c r="M203" s="53" t="s">
        <v>215</v>
      </c>
      <c r="N203" s="53" t="s">
        <v>110</v>
      </c>
      <c r="O203" s="33" t="s">
        <v>530</v>
      </c>
      <c r="P203" s="68">
        <v>39</v>
      </c>
      <c r="Q203" s="68">
        <v>148</v>
      </c>
      <c r="R203" s="90">
        <v>1</v>
      </c>
      <c r="S203" s="90">
        <v>1</v>
      </c>
      <c r="T203" s="90">
        <v>1</v>
      </c>
      <c r="U203" s="90">
        <v>39</v>
      </c>
      <c r="V203" s="90">
        <v>148</v>
      </c>
      <c r="W203" s="90">
        <v>7</v>
      </c>
      <c r="X203" s="90">
        <v>28</v>
      </c>
      <c r="Y203" s="90">
        <v>1</v>
      </c>
      <c r="Z203" s="90">
        <v>2</v>
      </c>
      <c r="AA203" s="136" t="s">
        <v>106</v>
      </c>
    </row>
    <row r="204" ht="193" customHeight="1" spans="1:27">
      <c r="A204" s="30" t="s">
        <v>200</v>
      </c>
      <c r="B204" s="34" t="s">
        <v>531</v>
      </c>
      <c r="C204" s="35" t="s">
        <v>39</v>
      </c>
      <c r="D204" s="35" t="s">
        <v>106</v>
      </c>
      <c r="E204" s="35" t="s">
        <v>107</v>
      </c>
      <c r="F204" s="35" t="s">
        <v>42</v>
      </c>
      <c r="G204" s="34" t="s">
        <v>532</v>
      </c>
      <c r="H204" s="53">
        <v>119.1</v>
      </c>
      <c r="I204" s="53">
        <v>119.1</v>
      </c>
      <c r="J204" s="53"/>
      <c r="K204" s="53"/>
      <c r="L204" s="53"/>
      <c r="M204" s="53" t="s">
        <v>215</v>
      </c>
      <c r="N204" s="53" t="s">
        <v>224</v>
      </c>
      <c r="O204" s="33" t="s">
        <v>533</v>
      </c>
      <c r="P204" s="68">
        <v>121</v>
      </c>
      <c r="Q204" s="68">
        <v>423</v>
      </c>
      <c r="R204" s="90">
        <v>1</v>
      </c>
      <c r="S204" s="90">
        <v>1</v>
      </c>
      <c r="T204" s="90">
        <v>2</v>
      </c>
      <c r="U204" s="90">
        <v>121</v>
      </c>
      <c r="V204" s="90">
        <v>423</v>
      </c>
      <c r="W204" s="90">
        <v>20</v>
      </c>
      <c r="X204" s="90">
        <v>74</v>
      </c>
      <c r="Y204" s="90">
        <v>1</v>
      </c>
      <c r="Z204" s="90">
        <v>5</v>
      </c>
      <c r="AA204" s="136" t="s">
        <v>106</v>
      </c>
    </row>
    <row r="205" ht="179" customHeight="1" spans="1:27">
      <c r="A205" s="30" t="s">
        <v>204</v>
      </c>
      <c r="B205" s="34" t="s">
        <v>534</v>
      </c>
      <c r="C205" s="35" t="s">
        <v>39</v>
      </c>
      <c r="D205" s="35" t="s">
        <v>106</v>
      </c>
      <c r="E205" s="35" t="s">
        <v>107</v>
      </c>
      <c r="F205" s="35" t="s">
        <v>42</v>
      </c>
      <c r="G205" s="34" t="s">
        <v>535</v>
      </c>
      <c r="H205" s="53">
        <v>103.44</v>
      </c>
      <c r="I205" s="53">
        <v>103.44</v>
      </c>
      <c r="J205" s="53"/>
      <c r="K205" s="53"/>
      <c r="L205" s="53"/>
      <c r="M205" s="53" t="s">
        <v>215</v>
      </c>
      <c r="N205" s="53" t="s">
        <v>224</v>
      </c>
      <c r="O205" s="33" t="s">
        <v>536</v>
      </c>
      <c r="P205" s="68">
        <v>141</v>
      </c>
      <c r="Q205" s="68">
        <v>623</v>
      </c>
      <c r="R205" s="90">
        <v>1</v>
      </c>
      <c r="S205" s="90">
        <v>1</v>
      </c>
      <c r="T205" s="90">
        <v>3</v>
      </c>
      <c r="U205" s="90">
        <v>141</v>
      </c>
      <c r="V205" s="90">
        <v>623</v>
      </c>
      <c r="W205" s="90">
        <v>24</v>
      </c>
      <c r="X205" s="90">
        <v>97</v>
      </c>
      <c r="Y205" s="90">
        <v>3</v>
      </c>
      <c r="Z205" s="90">
        <v>9</v>
      </c>
      <c r="AA205" s="136" t="s">
        <v>106</v>
      </c>
    </row>
    <row r="206" ht="183" customHeight="1" spans="1:27">
      <c r="A206" s="30" t="s">
        <v>208</v>
      </c>
      <c r="B206" s="34" t="s">
        <v>537</v>
      </c>
      <c r="C206" s="35" t="s">
        <v>39</v>
      </c>
      <c r="D206" s="35" t="s">
        <v>106</v>
      </c>
      <c r="E206" s="35" t="s">
        <v>107</v>
      </c>
      <c r="F206" s="35" t="s">
        <v>42</v>
      </c>
      <c r="G206" s="34" t="s">
        <v>538</v>
      </c>
      <c r="H206" s="53">
        <v>41.28</v>
      </c>
      <c r="I206" s="53">
        <v>41.28</v>
      </c>
      <c r="J206" s="53"/>
      <c r="K206" s="53"/>
      <c r="L206" s="53"/>
      <c r="M206" s="53" t="s">
        <v>109</v>
      </c>
      <c r="N206" s="53" t="s">
        <v>383</v>
      </c>
      <c r="O206" s="33" t="s">
        <v>539</v>
      </c>
      <c r="P206" s="68">
        <v>78</v>
      </c>
      <c r="Q206" s="68">
        <v>279</v>
      </c>
      <c r="R206" s="90">
        <v>1</v>
      </c>
      <c r="S206" s="90">
        <v>0</v>
      </c>
      <c r="T206" s="90">
        <v>1</v>
      </c>
      <c r="U206" s="90">
        <v>78</v>
      </c>
      <c r="V206" s="90">
        <v>279</v>
      </c>
      <c r="W206" s="90">
        <v>6</v>
      </c>
      <c r="X206" s="90">
        <v>14</v>
      </c>
      <c r="Y206" s="90">
        <v>0</v>
      </c>
      <c r="Z206" s="90">
        <v>0</v>
      </c>
      <c r="AA206" s="136" t="s">
        <v>106</v>
      </c>
    </row>
    <row r="207" ht="85" customHeight="1" spans="1:27">
      <c r="A207" s="30" t="s">
        <v>212</v>
      </c>
      <c r="B207" s="31" t="s">
        <v>540</v>
      </c>
      <c r="C207" s="32" t="s">
        <v>39</v>
      </c>
      <c r="D207" s="117" t="s">
        <v>541</v>
      </c>
      <c r="E207" s="32" t="s">
        <v>165</v>
      </c>
      <c r="F207" s="32" t="s">
        <v>165</v>
      </c>
      <c r="G207" s="33" t="s">
        <v>542</v>
      </c>
      <c r="H207" s="139">
        <v>100.00001</v>
      </c>
      <c r="I207" s="38">
        <f t="shared" ref="I207:I209" si="57">H207</f>
        <v>100.00001</v>
      </c>
      <c r="J207" s="53"/>
      <c r="K207" s="53"/>
      <c r="L207" s="53"/>
      <c r="M207" s="53" t="s">
        <v>243</v>
      </c>
      <c r="N207" s="53" t="s">
        <v>244</v>
      </c>
      <c r="O207" s="33" t="s">
        <v>543</v>
      </c>
      <c r="P207" s="68">
        <v>137</v>
      </c>
      <c r="Q207" s="68">
        <v>567</v>
      </c>
      <c r="R207" s="68">
        <v>1</v>
      </c>
      <c r="S207" s="68">
        <v>0</v>
      </c>
      <c r="T207" s="68">
        <v>1</v>
      </c>
      <c r="U207" s="68">
        <v>137</v>
      </c>
      <c r="V207" s="68">
        <v>567</v>
      </c>
      <c r="W207" s="68">
        <v>61</v>
      </c>
      <c r="X207" s="68">
        <v>224</v>
      </c>
      <c r="Y207" s="68">
        <v>13</v>
      </c>
      <c r="Z207" s="68">
        <v>39</v>
      </c>
      <c r="AA207" s="136" t="s">
        <v>246</v>
      </c>
    </row>
    <row r="208" ht="89" customHeight="1" spans="1:27">
      <c r="A208" s="30" t="s">
        <v>217</v>
      </c>
      <c r="B208" s="31" t="s">
        <v>544</v>
      </c>
      <c r="C208" s="32" t="s">
        <v>39</v>
      </c>
      <c r="D208" s="117" t="s">
        <v>545</v>
      </c>
      <c r="E208" s="32" t="s">
        <v>241</v>
      </c>
      <c r="F208" s="32" t="s">
        <v>546</v>
      </c>
      <c r="G208" s="33" t="s">
        <v>547</v>
      </c>
      <c r="H208" s="139">
        <v>463.11844</v>
      </c>
      <c r="I208" s="38">
        <f t="shared" si="57"/>
        <v>463.11844</v>
      </c>
      <c r="J208" s="53"/>
      <c r="K208" s="53"/>
      <c r="L208" s="53"/>
      <c r="M208" s="53" t="s">
        <v>243</v>
      </c>
      <c r="N208" s="53" t="s">
        <v>244</v>
      </c>
      <c r="O208" s="33" t="s">
        <v>548</v>
      </c>
      <c r="P208" s="68">
        <v>551</v>
      </c>
      <c r="Q208" s="68">
        <v>2109</v>
      </c>
      <c r="R208" s="68">
        <v>1</v>
      </c>
      <c r="S208" s="68">
        <v>0</v>
      </c>
      <c r="T208" s="68">
        <v>1</v>
      </c>
      <c r="U208" s="68">
        <v>551</v>
      </c>
      <c r="V208" s="68">
        <v>2109</v>
      </c>
      <c r="W208" s="68">
        <v>1</v>
      </c>
      <c r="X208" s="68">
        <v>3</v>
      </c>
      <c r="Y208" s="68">
        <v>3</v>
      </c>
      <c r="Z208" s="68">
        <v>7</v>
      </c>
      <c r="AA208" s="136" t="s">
        <v>246</v>
      </c>
    </row>
    <row r="209" ht="86" customHeight="1" spans="1:27">
      <c r="A209" s="30" t="s">
        <v>221</v>
      </c>
      <c r="B209" s="31" t="s">
        <v>549</v>
      </c>
      <c r="C209" s="32" t="s">
        <v>39</v>
      </c>
      <c r="D209" s="117" t="s">
        <v>550</v>
      </c>
      <c r="E209" s="32" t="s">
        <v>241</v>
      </c>
      <c r="F209" s="32" t="s">
        <v>546</v>
      </c>
      <c r="G209" s="33" t="s">
        <v>551</v>
      </c>
      <c r="H209" s="139">
        <v>376.2046</v>
      </c>
      <c r="I209" s="38">
        <f t="shared" si="57"/>
        <v>376.2046</v>
      </c>
      <c r="J209" s="53"/>
      <c r="K209" s="53"/>
      <c r="L209" s="53"/>
      <c r="M209" s="53" t="s">
        <v>243</v>
      </c>
      <c r="N209" s="53" t="s">
        <v>244</v>
      </c>
      <c r="O209" s="33" t="s">
        <v>552</v>
      </c>
      <c r="P209" s="68">
        <v>935</v>
      </c>
      <c r="Q209" s="68">
        <v>3210</v>
      </c>
      <c r="R209" s="68">
        <v>1</v>
      </c>
      <c r="S209" s="68">
        <v>1</v>
      </c>
      <c r="T209" s="68">
        <v>4</v>
      </c>
      <c r="U209" s="68">
        <v>935</v>
      </c>
      <c r="V209" s="68">
        <v>3210</v>
      </c>
      <c r="W209" s="68">
        <v>60</v>
      </c>
      <c r="X209" s="68">
        <v>223</v>
      </c>
      <c r="Y209" s="68">
        <v>3</v>
      </c>
      <c r="Z209" s="68">
        <v>7</v>
      </c>
      <c r="AA209" s="136" t="s">
        <v>246</v>
      </c>
    </row>
    <row r="210" ht="90" customHeight="1" spans="1:27">
      <c r="A210" s="30" t="s">
        <v>226</v>
      </c>
      <c r="B210" s="34" t="s">
        <v>553</v>
      </c>
      <c r="C210" s="36" t="s">
        <v>39</v>
      </c>
      <c r="D210" s="36" t="s">
        <v>272</v>
      </c>
      <c r="E210" s="32" t="s">
        <v>49</v>
      </c>
      <c r="F210" s="36" t="s">
        <v>42</v>
      </c>
      <c r="G210" s="33" t="s">
        <v>554</v>
      </c>
      <c r="H210" s="54">
        <v>125.416</v>
      </c>
      <c r="I210" s="54">
        <v>125.416</v>
      </c>
      <c r="J210" s="54"/>
      <c r="K210" s="54"/>
      <c r="L210" s="54"/>
      <c r="M210" s="65" t="s">
        <v>280</v>
      </c>
      <c r="N210" s="65" t="s">
        <v>291</v>
      </c>
      <c r="O210" s="33" t="s">
        <v>555</v>
      </c>
      <c r="P210" s="68">
        <v>95</v>
      </c>
      <c r="Q210" s="68">
        <v>410</v>
      </c>
      <c r="R210" s="90">
        <v>1</v>
      </c>
      <c r="S210" s="90">
        <v>0</v>
      </c>
      <c r="T210" s="90">
        <v>1</v>
      </c>
      <c r="U210" s="90">
        <v>4</v>
      </c>
      <c r="V210" s="90">
        <v>22</v>
      </c>
      <c r="W210" s="90">
        <v>4</v>
      </c>
      <c r="X210" s="90">
        <v>22</v>
      </c>
      <c r="Y210" s="90">
        <v>0</v>
      </c>
      <c r="Z210" s="90">
        <v>0</v>
      </c>
      <c r="AA210" s="136" t="s">
        <v>54</v>
      </c>
    </row>
    <row r="211" ht="90" customHeight="1" spans="1:27">
      <c r="A211" s="30" t="s">
        <v>230</v>
      </c>
      <c r="B211" s="34" t="s">
        <v>556</v>
      </c>
      <c r="C211" s="36" t="s">
        <v>39</v>
      </c>
      <c r="D211" s="32" t="s">
        <v>422</v>
      </c>
      <c r="E211" s="32" t="s">
        <v>49</v>
      </c>
      <c r="F211" s="36" t="s">
        <v>42</v>
      </c>
      <c r="G211" s="33" t="s">
        <v>557</v>
      </c>
      <c r="H211" s="54">
        <v>13.328</v>
      </c>
      <c r="I211" s="54">
        <v>13.328</v>
      </c>
      <c r="J211" s="54"/>
      <c r="K211" s="54"/>
      <c r="L211" s="54"/>
      <c r="M211" s="65" t="s">
        <v>285</v>
      </c>
      <c r="N211" s="65" t="s">
        <v>262</v>
      </c>
      <c r="O211" s="33" t="s">
        <v>558</v>
      </c>
      <c r="P211" s="68">
        <v>168</v>
      </c>
      <c r="Q211" s="68">
        <v>720</v>
      </c>
      <c r="R211" s="90">
        <v>1</v>
      </c>
      <c r="S211" s="90">
        <v>0</v>
      </c>
      <c r="T211" s="90">
        <v>1</v>
      </c>
      <c r="U211" s="90">
        <v>8</v>
      </c>
      <c r="V211" s="90">
        <v>27</v>
      </c>
      <c r="W211" s="90">
        <v>7</v>
      </c>
      <c r="X211" s="90">
        <v>24</v>
      </c>
      <c r="Y211" s="90">
        <v>3</v>
      </c>
      <c r="Z211" s="90">
        <v>11</v>
      </c>
      <c r="AA211" s="136" t="s">
        <v>54</v>
      </c>
    </row>
    <row r="212" ht="92" customHeight="1" spans="1:27">
      <c r="A212" s="30" t="s">
        <v>234</v>
      </c>
      <c r="B212" s="34" t="s">
        <v>559</v>
      </c>
      <c r="C212" s="36" t="s">
        <v>39</v>
      </c>
      <c r="D212" s="36" t="s">
        <v>560</v>
      </c>
      <c r="E212" s="32" t="s">
        <v>49</v>
      </c>
      <c r="F212" s="36" t="s">
        <v>42</v>
      </c>
      <c r="G212" s="33" t="s">
        <v>561</v>
      </c>
      <c r="H212" s="54">
        <v>53.52</v>
      </c>
      <c r="I212" s="54">
        <v>53.52</v>
      </c>
      <c r="J212" s="54"/>
      <c r="K212" s="54"/>
      <c r="L212" s="54"/>
      <c r="M212" s="65" t="s">
        <v>286</v>
      </c>
      <c r="N212" s="65" t="s">
        <v>398</v>
      </c>
      <c r="O212" s="33" t="s">
        <v>562</v>
      </c>
      <c r="P212" s="68">
        <v>78</v>
      </c>
      <c r="Q212" s="68">
        <v>360</v>
      </c>
      <c r="R212" s="90">
        <v>1</v>
      </c>
      <c r="S212" s="90">
        <v>0</v>
      </c>
      <c r="T212" s="90">
        <v>1</v>
      </c>
      <c r="U212" s="90">
        <v>13</v>
      </c>
      <c r="V212" s="90">
        <v>47</v>
      </c>
      <c r="W212" s="90">
        <v>12</v>
      </c>
      <c r="X212" s="90">
        <v>42</v>
      </c>
      <c r="Y212" s="90">
        <v>2</v>
      </c>
      <c r="Z212" s="90">
        <v>5</v>
      </c>
      <c r="AA212" s="136" t="s">
        <v>54</v>
      </c>
    </row>
    <row r="213" ht="93" customHeight="1" spans="1:27">
      <c r="A213" s="30" t="s">
        <v>238</v>
      </c>
      <c r="B213" s="34" t="s">
        <v>563</v>
      </c>
      <c r="C213" s="36" t="s">
        <v>39</v>
      </c>
      <c r="D213" s="36" t="s">
        <v>564</v>
      </c>
      <c r="E213" s="32" t="s">
        <v>49</v>
      </c>
      <c r="F213" s="36" t="s">
        <v>42</v>
      </c>
      <c r="G213" s="33" t="s">
        <v>565</v>
      </c>
      <c r="H213" s="54">
        <v>46.32</v>
      </c>
      <c r="I213" s="54">
        <v>46.32</v>
      </c>
      <c r="J213" s="54"/>
      <c r="K213" s="54"/>
      <c r="L213" s="54"/>
      <c r="M213" s="65" t="s">
        <v>267</v>
      </c>
      <c r="N213" s="65" t="s">
        <v>398</v>
      </c>
      <c r="O213" s="33" t="s">
        <v>566</v>
      </c>
      <c r="P213" s="68">
        <v>107</v>
      </c>
      <c r="Q213" s="68">
        <v>463</v>
      </c>
      <c r="R213" s="90">
        <v>1</v>
      </c>
      <c r="S213" s="90">
        <v>1</v>
      </c>
      <c r="T213" s="90">
        <v>1</v>
      </c>
      <c r="U213" s="90">
        <v>8</v>
      </c>
      <c r="V213" s="90">
        <v>22</v>
      </c>
      <c r="W213" s="90">
        <v>8</v>
      </c>
      <c r="X213" s="90">
        <v>22</v>
      </c>
      <c r="Y213" s="90"/>
      <c r="Z213" s="90"/>
      <c r="AA213" s="136" t="s">
        <v>54</v>
      </c>
    </row>
    <row r="214" ht="85" customHeight="1" spans="1:27">
      <c r="A214" s="30" t="s">
        <v>247</v>
      </c>
      <c r="B214" s="31" t="s">
        <v>567</v>
      </c>
      <c r="C214" s="36" t="s">
        <v>39</v>
      </c>
      <c r="D214" s="36" t="s">
        <v>568</v>
      </c>
      <c r="E214" s="32" t="s">
        <v>49</v>
      </c>
      <c r="F214" s="36" t="s">
        <v>42</v>
      </c>
      <c r="G214" s="33" t="s">
        <v>569</v>
      </c>
      <c r="H214" s="54">
        <v>15.885</v>
      </c>
      <c r="I214" s="54">
        <v>15.885</v>
      </c>
      <c r="J214" s="54"/>
      <c r="K214" s="54"/>
      <c r="L214" s="54"/>
      <c r="M214" s="65" t="s">
        <v>291</v>
      </c>
      <c r="N214" s="65" t="s">
        <v>262</v>
      </c>
      <c r="O214" s="33" t="s">
        <v>570</v>
      </c>
      <c r="P214" s="68">
        <v>57</v>
      </c>
      <c r="Q214" s="68">
        <v>215</v>
      </c>
      <c r="R214" s="68">
        <v>1</v>
      </c>
      <c r="S214" s="68">
        <v>1</v>
      </c>
      <c r="T214" s="68">
        <v>1</v>
      </c>
      <c r="U214" s="68">
        <v>0</v>
      </c>
      <c r="V214" s="68">
        <v>0</v>
      </c>
      <c r="W214" s="68">
        <v>0</v>
      </c>
      <c r="X214" s="68">
        <v>0</v>
      </c>
      <c r="Y214" s="68"/>
      <c r="Z214" s="68"/>
      <c r="AA214" s="136" t="s">
        <v>54</v>
      </c>
    </row>
    <row r="215" ht="112" customHeight="1" spans="1:27">
      <c r="A215" s="30" t="s">
        <v>252</v>
      </c>
      <c r="B215" s="34" t="s">
        <v>571</v>
      </c>
      <c r="C215" s="36" t="s">
        <v>39</v>
      </c>
      <c r="D215" s="36" t="s">
        <v>48</v>
      </c>
      <c r="E215" s="32" t="s">
        <v>49</v>
      </c>
      <c r="F215" s="36" t="s">
        <v>42</v>
      </c>
      <c r="G215" s="33" t="s">
        <v>572</v>
      </c>
      <c r="H215" s="54">
        <v>87.576</v>
      </c>
      <c r="I215" s="54">
        <v>87.576</v>
      </c>
      <c r="J215" s="54"/>
      <c r="K215" s="54"/>
      <c r="L215" s="54"/>
      <c r="M215" s="65" t="s">
        <v>52</v>
      </c>
      <c r="N215" s="65" t="s">
        <v>261</v>
      </c>
      <c r="O215" s="33" t="s">
        <v>573</v>
      </c>
      <c r="P215" s="66">
        <v>1032</v>
      </c>
      <c r="Q215" s="66">
        <v>4155</v>
      </c>
      <c r="R215" s="66">
        <v>1</v>
      </c>
      <c r="S215" s="66">
        <v>1</v>
      </c>
      <c r="T215" s="66">
        <v>10</v>
      </c>
      <c r="U215" s="66">
        <v>98</v>
      </c>
      <c r="V215" s="66">
        <v>311</v>
      </c>
      <c r="W215" s="66">
        <v>83</v>
      </c>
      <c r="X215" s="66">
        <v>280</v>
      </c>
      <c r="Y215" s="66">
        <v>15</v>
      </c>
      <c r="Z215" s="66">
        <v>51</v>
      </c>
      <c r="AA215" s="136" t="s">
        <v>54</v>
      </c>
    </row>
    <row r="216" ht="93" customHeight="1" spans="1:27">
      <c r="A216" s="30" t="s">
        <v>257</v>
      </c>
      <c r="B216" s="31" t="s">
        <v>574</v>
      </c>
      <c r="C216" s="36" t="s">
        <v>39</v>
      </c>
      <c r="D216" s="36" t="s">
        <v>575</v>
      </c>
      <c r="E216" s="32" t="s">
        <v>49</v>
      </c>
      <c r="F216" s="36" t="s">
        <v>42</v>
      </c>
      <c r="G216" s="33" t="s">
        <v>576</v>
      </c>
      <c r="H216" s="54">
        <v>24.696</v>
      </c>
      <c r="I216" s="54">
        <v>24.696</v>
      </c>
      <c r="J216" s="54"/>
      <c r="K216" s="54"/>
      <c r="L216" s="54"/>
      <c r="M216" s="65" t="s">
        <v>291</v>
      </c>
      <c r="N216" s="65" t="s">
        <v>262</v>
      </c>
      <c r="O216" s="33" t="s">
        <v>577</v>
      </c>
      <c r="P216" s="68">
        <v>117</v>
      </c>
      <c r="Q216" s="68">
        <v>501</v>
      </c>
      <c r="R216" s="68">
        <v>1</v>
      </c>
      <c r="S216" s="68">
        <v>1</v>
      </c>
      <c r="T216" s="68">
        <v>1</v>
      </c>
      <c r="U216" s="68">
        <v>10</v>
      </c>
      <c r="V216" s="68">
        <v>38</v>
      </c>
      <c r="W216" s="68">
        <v>10</v>
      </c>
      <c r="X216" s="68">
        <v>38</v>
      </c>
      <c r="Y216" s="68">
        <v>0</v>
      </c>
      <c r="Z216" s="68">
        <v>0</v>
      </c>
      <c r="AA216" s="136" t="s">
        <v>54</v>
      </c>
    </row>
    <row r="217" ht="100" customHeight="1" spans="1:27">
      <c r="A217" s="30" t="s">
        <v>264</v>
      </c>
      <c r="B217" s="31" t="s">
        <v>578</v>
      </c>
      <c r="C217" s="36" t="s">
        <v>39</v>
      </c>
      <c r="D217" s="36" t="s">
        <v>579</v>
      </c>
      <c r="E217" s="32" t="s">
        <v>49</v>
      </c>
      <c r="F217" s="36" t="s">
        <v>42</v>
      </c>
      <c r="G217" s="33" t="s">
        <v>580</v>
      </c>
      <c r="H217" s="54">
        <v>11.31975</v>
      </c>
      <c r="I217" s="54">
        <v>11.31975</v>
      </c>
      <c r="J217" s="54"/>
      <c r="K217" s="54"/>
      <c r="L217" s="54"/>
      <c r="M217" s="65" t="s">
        <v>52</v>
      </c>
      <c r="N217" s="65" t="s">
        <v>261</v>
      </c>
      <c r="O217" s="33" t="s">
        <v>581</v>
      </c>
      <c r="P217" s="68">
        <v>31</v>
      </c>
      <c r="Q217" s="68">
        <v>113</v>
      </c>
      <c r="R217" s="68">
        <v>1</v>
      </c>
      <c r="S217" s="68">
        <v>1</v>
      </c>
      <c r="T217" s="68">
        <v>1</v>
      </c>
      <c r="U217" s="68">
        <v>0</v>
      </c>
      <c r="V217" s="68">
        <v>0</v>
      </c>
      <c r="W217" s="68"/>
      <c r="X217" s="68"/>
      <c r="Y217" s="68"/>
      <c r="Z217" s="68"/>
      <c r="AA217" s="136" t="s">
        <v>54</v>
      </c>
    </row>
    <row r="218" ht="103" customHeight="1" spans="1:27">
      <c r="A218" s="30" t="s">
        <v>270</v>
      </c>
      <c r="B218" s="31" t="s">
        <v>582</v>
      </c>
      <c r="C218" s="36" t="s">
        <v>39</v>
      </c>
      <c r="D218" s="36" t="s">
        <v>395</v>
      </c>
      <c r="E218" s="32" t="s">
        <v>49</v>
      </c>
      <c r="F218" s="36" t="s">
        <v>42</v>
      </c>
      <c r="G218" s="33" t="s">
        <v>583</v>
      </c>
      <c r="H218" s="54">
        <v>16.3275</v>
      </c>
      <c r="I218" s="54">
        <v>16.3275</v>
      </c>
      <c r="J218" s="54"/>
      <c r="K218" s="54"/>
      <c r="L218" s="54"/>
      <c r="M218" s="65" t="s">
        <v>291</v>
      </c>
      <c r="N218" s="65" t="s">
        <v>262</v>
      </c>
      <c r="O218" s="33" t="s">
        <v>584</v>
      </c>
      <c r="P218" s="68">
        <v>217</v>
      </c>
      <c r="Q218" s="68">
        <v>598</v>
      </c>
      <c r="R218" s="68">
        <v>1</v>
      </c>
      <c r="S218" s="68">
        <v>0</v>
      </c>
      <c r="T218" s="68">
        <v>1</v>
      </c>
      <c r="U218" s="68">
        <v>0</v>
      </c>
      <c r="V218" s="68">
        <v>0</v>
      </c>
      <c r="W218" s="68"/>
      <c r="X218" s="68"/>
      <c r="Y218" s="68"/>
      <c r="Z218" s="68"/>
      <c r="AA218" s="136" t="s">
        <v>54</v>
      </c>
    </row>
    <row r="219" ht="101" customHeight="1" spans="1:27">
      <c r="A219" s="30" t="s">
        <v>275</v>
      </c>
      <c r="B219" s="31" t="s">
        <v>585</v>
      </c>
      <c r="C219" s="36" t="s">
        <v>39</v>
      </c>
      <c r="D219" s="36" t="s">
        <v>586</v>
      </c>
      <c r="E219" s="32" t="s">
        <v>49</v>
      </c>
      <c r="F219" s="36" t="s">
        <v>42</v>
      </c>
      <c r="G219" s="33" t="s">
        <v>587</v>
      </c>
      <c r="H219" s="54">
        <v>71.4</v>
      </c>
      <c r="I219" s="54">
        <v>71.4</v>
      </c>
      <c r="J219" s="54"/>
      <c r="K219" s="54"/>
      <c r="L219" s="54"/>
      <c r="M219" s="65" t="s">
        <v>52</v>
      </c>
      <c r="N219" s="65" t="s">
        <v>261</v>
      </c>
      <c r="O219" s="33" t="s">
        <v>588</v>
      </c>
      <c r="P219" s="68">
        <v>208</v>
      </c>
      <c r="Q219" s="68">
        <v>92</v>
      </c>
      <c r="R219" s="68">
        <v>1</v>
      </c>
      <c r="S219" s="68">
        <v>0</v>
      </c>
      <c r="T219" s="68">
        <v>1</v>
      </c>
      <c r="U219" s="68">
        <v>0</v>
      </c>
      <c r="V219" s="68">
        <v>0</v>
      </c>
      <c r="W219" s="68"/>
      <c r="X219" s="68"/>
      <c r="Y219" s="68"/>
      <c r="Z219" s="68"/>
      <c r="AA219" s="136" t="s">
        <v>54</v>
      </c>
    </row>
    <row r="220" ht="101" customHeight="1" spans="1:27">
      <c r="A220" s="30" t="s">
        <v>282</v>
      </c>
      <c r="B220" s="31" t="s">
        <v>589</v>
      </c>
      <c r="C220" s="36" t="s">
        <v>39</v>
      </c>
      <c r="D220" s="36" t="s">
        <v>590</v>
      </c>
      <c r="E220" s="32" t="s">
        <v>49</v>
      </c>
      <c r="F220" s="36" t="s">
        <v>42</v>
      </c>
      <c r="G220" s="33" t="s">
        <v>591</v>
      </c>
      <c r="H220" s="54">
        <v>13.2</v>
      </c>
      <c r="I220" s="54">
        <v>13.2</v>
      </c>
      <c r="J220" s="54"/>
      <c r="K220" s="54"/>
      <c r="L220" s="54"/>
      <c r="M220" s="65" t="s">
        <v>51</v>
      </c>
      <c r="N220" s="65" t="s">
        <v>280</v>
      </c>
      <c r="O220" s="33" t="s">
        <v>592</v>
      </c>
      <c r="P220" s="68">
        <v>194</v>
      </c>
      <c r="Q220" s="68">
        <v>570</v>
      </c>
      <c r="R220" s="68">
        <v>1</v>
      </c>
      <c r="S220" s="68">
        <v>0</v>
      </c>
      <c r="T220" s="68">
        <v>0</v>
      </c>
      <c r="U220" s="68">
        <v>0</v>
      </c>
      <c r="V220" s="68">
        <v>0</v>
      </c>
      <c r="W220" s="68"/>
      <c r="X220" s="68"/>
      <c r="Y220" s="68"/>
      <c r="Z220" s="68"/>
      <c r="AA220" s="136" t="s">
        <v>54</v>
      </c>
    </row>
    <row r="221" ht="101" customHeight="1" spans="1:27">
      <c r="A221" s="30" t="s">
        <v>288</v>
      </c>
      <c r="B221" s="147" t="s">
        <v>593</v>
      </c>
      <c r="C221" s="147" t="s">
        <v>39</v>
      </c>
      <c r="D221" s="147" t="s">
        <v>594</v>
      </c>
      <c r="E221" s="98" t="s">
        <v>95</v>
      </c>
      <c r="F221" s="98" t="s">
        <v>74</v>
      </c>
      <c r="G221" s="147" t="s">
        <v>595</v>
      </c>
      <c r="H221" s="98">
        <v>249.48</v>
      </c>
      <c r="I221" s="98">
        <v>249.48</v>
      </c>
      <c r="J221" s="147"/>
      <c r="K221" s="147"/>
      <c r="L221" s="147"/>
      <c r="M221" s="154">
        <v>44958</v>
      </c>
      <c r="N221" s="154">
        <v>45108</v>
      </c>
      <c r="O221" s="155"/>
      <c r="P221" s="155">
        <v>248</v>
      </c>
      <c r="Q221" s="155">
        <v>983</v>
      </c>
      <c r="R221" s="157">
        <v>1</v>
      </c>
      <c r="S221" s="157">
        <v>7</v>
      </c>
      <c r="T221" s="157">
        <v>1</v>
      </c>
      <c r="U221" s="155">
        <v>248</v>
      </c>
      <c r="V221" s="155">
        <v>983</v>
      </c>
      <c r="W221" s="157">
        <v>106</v>
      </c>
      <c r="X221" s="157">
        <v>315</v>
      </c>
      <c r="Y221" s="157">
        <v>23</v>
      </c>
      <c r="Z221" s="157">
        <v>59</v>
      </c>
      <c r="AA221" s="136" t="s">
        <v>97</v>
      </c>
    </row>
    <row r="222" ht="101" customHeight="1" spans="1:27">
      <c r="A222" s="30" t="s">
        <v>293</v>
      </c>
      <c r="B222" s="147" t="s">
        <v>596</v>
      </c>
      <c r="C222" s="147" t="s">
        <v>39</v>
      </c>
      <c r="D222" s="147" t="s">
        <v>597</v>
      </c>
      <c r="E222" s="98" t="s">
        <v>89</v>
      </c>
      <c r="F222" s="98" t="s">
        <v>165</v>
      </c>
      <c r="G222" s="147" t="s">
        <v>598</v>
      </c>
      <c r="H222" s="98">
        <v>79.37</v>
      </c>
      <c r="I222" s="98">
        <v>79.37</v>
      </c>
      <c r="J222" s="147"/>
      <c r="K222" s="147"/>
      <c r="L222" s="147"/>
      <c r="M222" s="154">
        <v>44986</v>
      </c>
      <c r="N222" s="154">
        <v>45139</v>
      </c>
      <c r="O222" s="155"/>
      <c r="P222" s="155"/>
      <c r="Q222" s="155"/>
      <c r="R222" s="157"/>
      <c r="S222" s="157"/>
      <c r="T222" s="157"/>
      <c r="U222" s="155"/>
      <c r="V222" s="155"/>
      <c r="W222" s="157"/>
      <c r="X222" s="157"/>
      <c r="Y222" s="157"/>
      <c r="Z222" s="157"/>
      <c r="AA222" s="136" t="s">
        <v>91</v>
      </c>
    </row>
    <row r="223" ht="30" customHeight="1" spans="1:27">
      <c r="A223" s="110"/>
      <c r="B223" s="27"/>
      <c r="C223" s="27"/>
      <c r="D223" s="110"/>
      <c r="E223" s="110"/>
      <c r="F223" s="110"/>
      <c r="G223" s="112"/>
      <c r="H223" s="112"/>
      <c r="I223" s="112"/>
      <c r="J223" s="112"/>
      <c r="K223" s="112"/>
      <c r="L223" s="112"/>
      <c r="M223" s="112"/>
      <c r="N223" s="112"/>
      <c r="O223" s="112"/>
      <c r="P223" s="128"/>
      <c r="Q223" s="128"/>
      <c r="R223" s="133"/>
      <c r="S223" s="133"/>
      <c r="T223" s="133"/>
      <c r="U223" s="133"/>
      <c r="V223" s="133"/>
      <c r="W223" s="133"/>
      <c r="X223" s="133"/>
      <c r="Y223" s="133"/>
      <c r="Z223" s="133"/>
      <c r="AA223" s="136"/>
    </row>
    <row r="224" s="9" customFormat="1" ht="30" customHeight="1" spans="1:27">
      <c r="A224" s="113">
        <v>48</v>
      </c>
      <c r="B224" s="27" t="s">
        <v>599</v>
      </c>
      <c r="C224" s="27"/>
      <c r="D224" s="113"/>
      <c r="E224" s="113"/>
      <c r="F224" s="113"/>
      <c r="G224" s="115"/>
      <c r="H224" s="115">
        <f>SUM(H225:H308)</f>
        <v>4469.4688</v>
      </c>
      <c r="I224" s="115">
        <f>SUM(I225:I308)</f>
        <v>3782.0901</v>
      </c>
      <c r="J224" s="115">
        <f>SUM(J225:J308)</f>
        <v>4.21</v>
      </c>
      <c r="K224" s="115">
        <f t="shared" ref="K224:Z224" si="58">SUM(K225:K308)</f>
        <v>0</v>
      </c>
      <c r="L224" s="115">
        <f t="shared" si="58"/>
        <v>683.1687</v>
      </c>
      <c r="M224" s="115"/>
      <c r="N224" s="115"/>
      <c r="O224" s="115"/>
      <c r="P224" s="129">
        <f t="shared" si="58"/>
        <v>10167</v>
      </c>
      <c r="Q224" s="129">
        <f t="shared" si="58"/>
        <v>38439</v>
      </c>
      <c r="R224" s="133">
        <f t="shared" si="58"/>
        <v>82</v>
      </c>
      <c r="S224" s="133">
        <f t="shared" si="58"/>
        <v>79</v>
      </c>
      <c r="T224" s="133">
        <f t="shared" si="58"/>
        <v>125</v>
      </c>
      <c r="U224" s="133">
        <f t="shared" si="58"/>
        <v>8724</v>
      </c>
      <c r="V224" s="133">
        <f t="shared" si="58"/>
        <v>28091</v>
      </c>
      <c r="W224" s="133">
        <f t="shared" si="58"/>
        <v>1905</v>
      </c>
      <c r="X224" s="133">
        <f t="shared" si="58"/>
        <v>7086</v>
      </c>
      <c r="Y224" s="133">
        <f t="shared" si="58"/>
        <v>325</v>
      </c>
      <c r="Z224" s="133">
        <f t="shared" si="58"/>
        <v>955</v>
      </c>
      <c r="AA224" s="137"/>
    </row>
    <row r="225" ht="80" customHeight="1" spans="1:27">
      <c r="A225" s="30" t="s">
        <v>37</v>
      </c>
      <c r="B225" s="34" t="s">
        <v>600</v>
      </c>
      <c r="C225" s="43" t="s">
        <v>39</v>
      </c>
      <c r="D225" s="35" t="s">
        <v>139</v>
      </c>
      <c r="E225" s="35" t="s">
        <v>140</v>
      </c>
      <c r="F225" s="35" t="s">
        <v>42</v>
      </c>
      <c r="G225" s="34" t="s">
        <v>601</v>
      </c>
      <c r="H225" s="37">
        <v>41.6</v>
      </c>
      <c r="I225" s="37">
        <v>41.6</v>
      </c>
      <c r="J225" s="37"/>
      <c r="K225" s="37"/>
      <c r="L225" s="37"/>
      <c r="M225" s="75">
        <v>2023.3</v>
      </c>
      <c r="N225" s="75">
        <v>2023.6</v>
      </c>
      <c r="O225" s="66">
        <v>8</v>
      </c>
      <c r="P225" s="37">
        <v>35</v>
      </c>
      <c r="Q225" s="37">
        <v>105</v>
      </c>
      <c r="R225" s="35">
        <v>1</v>
      </c>
      <c r="S225" s="35">
        <v>1</v>
      </c>
      <c r="T225" s="35">
        <v>1</v>
      </c>
      <c r="U225" s="35">
        <v>35</v>
      </c>
      <c r="V225" s="35">
        <v>105</v>
      </c>
      <c r="W225" s="35">
        <v>12</v>
      </c>
      <c r="X225" s="35">
        <v>47</v>
      </c>
      <c r="Y225" s="35">
        <v>3</v>
      </c>
      <c r="Z225" s="35">
        <v>5</v>
      </c>
      <c r="AA225" s="136" t="s">
        <v>139</v>
      </c>
    </row>
    <row r="226" ht="78" customHeight="1" spans="1:27">
      <c r="A226" s="30" t="s">
        <v>46</v>
      </c>
      <c r="B226" s="34" t="s">
        <v>602</v>
      </c>
      <c r="C226" s="43" t="s">
        <v>39</v>
      </c>
      <c r="D226" s="35" t="s">
        <v>139</v>
      </c>
      <c r="E226" s="35" t="s">
        <v>140</v>
      </c>
      <c r="F226" s="35" t="s">
        <v>42</v>
      </c>
      <c r="G226" s="34" t="s">
        <v>603</v>
      </c>
      <c r="H226" s="37">
        <v>48.11</v>
      </c>
      <c r="I226" s="37">
        <v>48.11</v>
      </c>
      <c r="J226" s="37"/>
      <c r="K226" s="37"/>
      <c r="L226" s="37"/>
      <c r="M226" s="75">
        <v>2023.3</v>
      </c>
      <c r="N226" s="75">
        <v>2023.6</v>
      </c>
      <c r="O226" s="66">
        <v>8</v>
      </c>
      <c r="P226" s="37">
        <v>63</v>
      </c>
      <c r="Q226" s="37">
        <v>207</v>
      </c>
      <c r="R226" s="35">
        <v>1</v>
      </c>
      <c r="S226" s="35">
        <v>1</v>
      </c>
      <c r="T226" s="35">
        <v>1</v>
      </c>
      <c r="U226" s="35">
        <v>63</v>
      </c>
      <c r="V226" s="35">
        <v>207</v>
      </c>
      <c r="W226" s="35">
        <v>14</v>
      </c>
      <c r="X226" s="35">
        <v>60</v>
      </c>
      <c r="Y226" s="35">
        <v>4</v>
      </c>
      <c r="Z226" s="35">
        <v>15</v>
      </c>
      <c r="AA226" s="136" t="s">
        <v>139</v>
      </c>
    </row>
    <row r="227" ht="161" customHeight="1" spans="1:27">
      <c r="A227" s="30" t="s">
        <v>55</v>
      </c>
      <c r="B227" s="32" t="s">
        <v>604</v>
      </c>
      <c r="C227" s="32" t="s">
        <v>39</v>
      </c>
      <c r="D227" s="96" t="s">
        <v>605</v>
      </c>
      <c r="E227" s="117" t="s">
        <v>606</v>
      </c>
      <c r="F227" s="36" t="s">
        <v>42</v>
      </c>
      <c r="G227" s="63" t="s">
        <v>607</v>
      </c>
      <c r="H227" s="53">
        <v>58</v>
      </c>
      <c r="I227" s="53">
        <v>58</v>
      </c>
      <c r="J227" s="53"/>
      <c r="K227" s="53"/>
      <c r="L227" s="53"/>
      <c r="M227" s="62">
        <v>44927</v>
      </c>
      <c r="N227" s="62">
        <v>45078</v>
      </c>
      <c r="O227" s="156" t="s">
        <v>608</v>
      </c>
      <c r="P227" s="68">
        <v>48</v>
      </c>
      <c r="Q227" s="68">
        <v>227</v>
      </c>
      <c r="R227" s="68">
        <v>1</v>
      </c>
      <c r="S227" s="68">
        <v>0</v>
      </c>
      <c r="T227" s="68">
        <v>1</v>
      </c>
      <c r="U227" s="68">
        <v>48</v>
      </c>
      <c r="V227" s="68">
        <v>227</v>
      </c>
      <c r="W227" s="68">
        <v>2</v>
      </c>
      <c r="X227" s="68">
        <v>8</v>
      </c>
      <c r="Y227" s="68">
        <v>0</v>
      </c>
      <c r="Z227" s="68">
        <v>0</v>
      </c>
      <c r="AA227" s="136" t="s">
        <v>45</v>
      </c>
    </row>
    <row r="228" ht="167" customHeight="1" spans="1:27">
      <c r="A228" s="30" t="s">
        <v>61</v>
      </c>
      <c r="B228" s="32" t="s">
        <v>609</v>
      </c>
      <c r="C228" s="32" t="s">
        <v>39</v>
      </c>
      <c r="D228" s="96" t="s">
        <v>610</v>
      </c>
      <c r="E228" s="117" t="s">
        <v>606</v>
      </c>
      <c r="F228" s="36" t="s">
        <v>42</v>
      </c>
      <c r="G228" s="63" t="s">
        <v>611</v>
      </c>
      <c r="H228" s="53">
        <v>87</v>
      </c>
      <c r="I228" s="53">
        <v>87</v>
      </c>
      <c r="J228" s="53"/>
      <c r="K228" s="53"/>
      <c r="L228" s="53"/>
      <c r="M228" s="62">
        <v>44927</v>
      </c>
      <c r="N228" s="62">
        <v>45078</v>
      </c>
      <c r="O228" s="156" t="s">
        <v>612</v>
      </c>
      <c r="P228" s="68">
        <v>173</v>
      </c>
      <c r="Q228" s="68">
        <v>710</v>
      </c>
      <c r="R228" s="68">
        <v>1</v>
      </c>
      <c r="S228" s="68">
        <v>0</v>
      </c>
      <c r="T228" s="68">
        <v>1</v>
      </c>
      <c r="U228" s="68">
        <v>173</v>
      </c>
      <c r="V228" s="68">
        <v>710</v>
      </c>
      <c r="W228" s="68">
        <v>11</v>
      </c>
      <c r="X228" s="68">
        <v>44</v>
      </c>
      <c r="Y228" s="68">
        <v>1</v>
      </c>
      <c r="Z228" s="68">
        <v>4</v>
      </c>
      <c r="AA228" s="136" t="s">
        <v>45</v>
      </c>
    </row>
    <row r="229" ht="112" customHeight="1" spans="1:27">
      <c r="A229" s="30" t="s">
        <v>67</v>
      </c>
      <c r="B229" s="120" t="s">
        <v>613</v>
      </c>
      <c r="C229" s="148" t="s">
        <v>39</v>
      </c>
      <c r="D229" s="117" t="s">
        <v>614</v>
      </c>
      <c r="E229" s="32" t="s">
        <v>100</v>
      </c>
      <c r="F229" s="36" t="s">
        <v>42</v>
      </c>
      <c r="G229" s="50" t="s">
        <v>615</v>
      </c>
      <c r="H229" s="149">
        <v>112.797</v>
      </c>
      <c r="I229" s="145">
        <f t="shared" ref="I229:I231" si="59">H229</f>
        <v>112.797</v>
      </c>
      <c r="J229" s="53"/>
      <c r="K229" s="53"/>
      <c r="L229" s="53"/>
      <c r="M229" s="53" t="s">
        <v>243</v>
      </c>
      <c r="N229" s="53" t="s">
        <v>244</v>
      </c>
      <c r="O229" s="33" t="s">
        <v>616</v>
      </c>
      <c r="P229" s="68">
        <v>179</v>
      </c>
      <c r="Q229" s="68">
        <v>697</v>
      </c>
      <c r="R229" s="90">
        <v>1</v>
      </c>
      <c r="S229" s="90">
        <v>1</v>
      </c>
      <c r="T229" s="90">
        <v>2</v>
      </c>
      <c r="U229" s="90">
        <f t="shared" ref="U229:U231" si="60">SUM(W229,Y229)</f>
        <v>22</v>
      </c>
      <c r="V229" s="90">
        <f t="shared" ref="V229:V231" si="61">SUM(X229,Z229)</f>
        <v>76</v>
      </c>
      <c r="W229" s="90">
        <v>18</v>
      </c>
      <c r="X229" s="90">
        <v>63</v>
      </c>
      <c r="Y229" s="90">
        <v>4</v>
      </c>
      <c r="Z229" s="90">
        <v>13</v>
      </c>
      <c r="AA229" s="136" t="s">
        <v>103</v>
      </c>
    </row>
    <row r="230" ht="80" customHeight="1" spans="1:27">
      <c r="A230" s="30" t="s">
        <v>71</v>
      </c>
      <c r="B230" s="34" t="s">
        <v>617</v>
      </c>
      <c r="C230" s="148" t="s">
        <v>39</v>
      </c>
      <c r="D230" s="138" t="s">
        <v>373</v>
      </c>
      <c r="E230" s="32" t="s">
        <v>100</v>
      </c>
      <c r="F230" s="36" t="s">
        <v>42</v>
      </c>
      <c r="G230" s="63" t="s">
        <v>618</v>
      </c>
      <c r="H230" s="139">
        <v>13.846</v>
      </c>
      <c r="I230" s="144">
        <f t="shared" si="59"/>
        <v>13.846</v>
      </c>
      <c r="J230" s="53"/>
      <c r="K230" s="53"/>
      <c r="L230" s="53"/>
      <c r="M230" s="53" t="s">
        <v>243</v>
      </c>
      <c r="N230" s="53" t="s">
        <v>244</v>
      </c>
      <c r="O230" s="33" t="s">
        <v>619</v>
      </c>
      <c r="P230" s="68">
        <v>87</v>
      </c>
      <c r="Q230" s="68">
        <v>328</v>
      </c>
      <c r="R230" s="90">
        <v>1</v>
      </c>
      <c r="S230" s="90">
        <v>1</v>
      </c>
      <c r="T230" s="90">
        <v>1</v>
      </c>
      <c r="U230" s="90">
        <f t="shared" si="60"/>
        <v>14</v>
      </c>
      <c r="V230" s="90">
        <f t="shared" si="61"/>
        <v>41</v>
      </c>
      <c r="W230" s="90">
        <v>13</v>
      </c>
      <c r="X230" s="90">
        <v>38</v>
      </c>
      <c r="Y230" s="90">
        <v>1</v>
      </c>
      <c r="Z230" s="90">
        <v>3</v>
      </c>
      <c r="AA230" s="136" t="s">
        <v>103</v>
      </c>
    </row>
    <row r="231" s="10" customFormat="1" ht="80" customHeight="1" spans="1:27">
      <c r="A231" s="150" t="s">
        <v>78</v>
      </c>
      <c r="B231" s="31" t="s">
        <v>620</v>
      </c>
      <c r="C231" s="148" t="s">
        <v>39</v>
      </c>
      <c r="D231" s="117" t="s">
        <v>621</v>
      </c>
      <c r="E231" s="32" t="s">
        <v>100</v>
      </c>
      <c r="F231" s="36" t="s">
        <v>42</v>
      </c>
      <c r="G231" s="63" t="s">
        <v>618</v>
      </c>
      <c r="H231" s="139">
        <v>13.846</v>
      </c>
      <c r="I231" s="38">
        <f t="shared" si="59"/>
        <v>13.846</v>
      </c>
      <c r="J231" s="53"/>
      <c r="K231" s="53"/>
      <c r="L231" s="53"/>
      <c r="M231" s="53" t="s">
        <v>243</v>
      </c>
      <c r="N231" s="53" t="s">
        <v>244</v>
      </c>
      <c r="O231" s="33" t="s">
        <v>619</v>
      </c>
      <c r="P231" s="68">
        <v>54</v>
      </c>
      <c r="Q231" s="68">
        <v>225</v>
      </c>
      <c r="R231" s="68">
        <v>1</v>
      </c>
      <c r="S231" s="68">
        <v>1</v>
      </c>
      <c r="T231" s="68">
        <v>1</v>
      </c>
      <c r="U231" s="68">
        <f t="shared" si="60"/>
        <v>10</v>
      </c>
      <c r="V231" s="68">
        <f t="shared" si="61"/>
        <v>41</v>
      </c>
      <c r="W231" s="68">
        <v>9</v>
      </c>
      <c r="X231" s="68">
        <v>37</v>
      </c>
      <c r="Y231" s="68">
        <v>1</v>
      </c>
      <c r="Z231" s="68">
        <v>4</v>
      </c>
      <c r="AA231" s="136" t="s">
        <v>103</v>
      </c>
    </row>
    <row r="232" ht="126" customHeight="1" spans="1:27">
      <c r="A232" s="30" t="s">
        <v>82</v>
      </c>
      <c r="B232" s="32" t="s">
        <v>622</v>
      </c>
      <c r="C232" s="32" t="s">
        <v>39</v>
      </c>
      <c r="D232" s="32" t="s">
        <v>623</v>
      </c>
      <c r="E232" s="32" t="s">
        <v>179</v>
      </c>
      <c r="F232" s="32" t="s">
        <v>42</v>
      </c>
      <c r="G232" s="31" t="s">
        <v>624</v>
      </c>
      <c r="H232" s="33">
        <v>148.9</v>
      </c>
      <c r="I232" s="33">
        <v>148.9</v>
      </c>
      <c r="J232" s="53"/>
      <c r="K232" s="53"/>
      <c r="L232" s="53"/>
      <c r="M232" s="33" t="s">
        <v>181</v>
      </c>
      <c r="N232" s="33" t="s">
        <v>182</v>
      </c>
      <c r="O232" s="53"/>
      <c r="P232" s="64">
        <v>178</v>
      </c>
      <c r="Q232" s="64">
        <v>566</v>
      </c>
      <c r="R232" s="79">
        <v>1</v>
      </c>
      <c r="S232" s="79">
        <v>1</v>
      </c>
      <c r="T232" s="79">
        <v>1</v>
      </c>
      <c r="U232" s="64">
        <v>178</v>
      </c>
      <c r="V232" s="64">
        <v>566</v>
      </c>
      <c r="W232" s="64">
        <v>5</v>
      </c>
      <c r="X232" s="64">
        <v>13</v>
      </c>
      <c r="Y232" s="79">
        <v>1</v>
      </c>
      <c r="Z232" s="79">
        <v>4</v>
      </c>
      <c r="AA232" s="136" t="s">
        <v>183</v>
      </c>
    </row>
    <row r="233" ht="119" customHeight="1" spans="1:27">
      <c r="A233" s="30" t="s">
        <v>86</v>
      </c>
      <c r="B233" s="32" t="s">
        <v>625</v>
      </c>
      <c r="C233" s="32" t="s">
        <v>39</v>
      </c>
      <c r="D233" s="32" t="s">
        <v>626</v>
      </c>
      <c r="E233" s="32" t="s">
        <v>179</v>
      </c>
      <c r="F233" s="32" t="s">
        <v>42</v>
      </c>
      <c r="G233" s="31" t="s">
        <v>627</v>
      </c>
      <c r="H233" s="53">
        <v>66.78</v>
      </c>
      <c r="I233" s="53">
        <v>66.78</v>
      </c>
      <c r="J233" s="53"/>
      <c r="K233" s="53"/>
      <c r="L233" s="53"/>
      <c r="M233" s="33" t="s">
        <v>181</v>
      </c>
      <c r="N233" s="33" t="s">
        <v>182</v>
      </c>
      <c r="O233" s="53"/>
      <c r="P233" s="64">
        <v>27</v>
      </c>
      <c r="Q233" s="64">
        <v>102</v>
      </c>
      <c r="R233" s="79">
        <v>1</v>
      </c>
      <c r="S233" s="79">
        <v>1</v>
      </c>
      <c r="T233" s="79">
        <v>1</v>
      </c>
      <c r="U233" s="64">
        <v>27</v>
      </c>
      <c r="V233" s="64">
        <v>102</v>
      </c>
      <c r="W233" s="68">
        <v>9</v>
      </c>
      <c r="X233" s="68">
        <v>35</v>
      </c>
      <c r="Y233" s="79">
        <v>0</v>
      </c>
      <c r="Z233" s="79">
        <v>0</v>
      </c>
      <c r="AA233" s="136" t="s">
        <v>183</v>
      </c>
    </row>
    <row r="234" ht="151" customHeight="1" spans="1:27">
      <c r="A234" s="30" t="s">
        <v>92</v>
      </c>
      <c r="B234" s="32" t="s">
        <v>628</v>
      </c>
      <c r="C234" s="32" t="s">
        <v>39</v>
      </c>
      <c r="D234" s="32" t="s">
        <v>629</v>
      </c>
      <c r="E234" s="32" t="s">
        <v>179</v>
      </c>
      <c r="F234" s="32" t="s">
        <v>515</v>
      </c>
      <c r="G234" s="31" t="s">
        <v>630</v>
      </c>
      <c r="H234" s="146">
        <v>41.83</v>
      </c>
      <c r="I234" s="146">
        <v>41.83</v>
      </c>
      <c r="J234" s="53"/>
      <c r="K234" s="53"/>
      <c r="L234" s="53"/>
      <c r="M234" s="33" t="s">
        <v>181</v>
      </c>
      <c r="N234" s="33" t="s">
        <v>182</v>
      </c>
      <c r="O234" s="53"/>
      <c r="P234" s="64">
        <v>56</v>
      </c>
      <c r="Q234" s="64">
        <v>220</v>
      </c>
      <c r="R234" s="79">
        <v>1</v>
      </c>
      <c r="S234" s="79">
        <v>1</v>
      </c>
      <c r="T234" s="79">
        <v>1</v>
      </c>
      <c r="U234" s="64">
        <v>56</v>
      </c>
      <c r="V234" s="64">
        <v>220</v>
      </c>
      <c r="W234" s="64">
        <v>3</v>
      </c>
      <c r="X234" s="64">
        <v>5</v>
      </c>
      <c r="Y234" s="79">
        <v>0</v>
      </c>
      <c r="Z234" s="79">
        <v>0</v>
      </c>
      <c r="AA234" s="136" t="s">
        <v>183</v>
      </c>
    </row>
    <row r="235" ht="119" customHeight="1" spans="1:27">
      <c r="A235" s="30" t="s">
        <v>98</v>
      </c>
      <c r="B235" s="32" t="s">
        <v>631</v>
      </c>
      <c r="C235" s="32" t="s">
        <v>39</v>
      </c>
      <c r="D235" s="32" t="s">
        <v>632</v>
      </c>
      <c r="E235" s="32" t="s">
        <v>179</v>
      </c>
      <c r="F235" s="32" t="s">
        <v>42</v>
      </c>
      <c r="G235" s="31" t="s">
        <v>633</v>
      </c>
      <c r="H235" s="33">
        <v>9.16</v>
      </c>
      <c r="I235" s="33">
        <v>9.16</v>
      </c>
      <c r="J235" s="53"/>
      <c r="K235" s="53"/>
      <c r="L235" s="53"/>
      <c r="M235" s="33" t="s">
        <v>181</v>
      </c>
      <c r="N235" s="33" t="s">
        <v>182</v>
      </c>
      <c r="O235" s="53"/>
      <c r="P235" s="64">
        <v>34</v>
      </c>
      <c r="Q235" s="64">
        <v>138</v>
      </c>
      <c r="R235" s="79">
        <v>1</v>
      </c>
      <c r="S235" s="79">
        <v>1</v>
      </c>
      <c r="T235" s="79">
        <v>1</v>
      </c>
      <c r="U235" s="64">
        <v>34</v>
      </c>
      <c r="V235" s="64">
        <v>138</v>
      </c>
      <c r="W235" s="64">
        <v>2</v>
      </c>
      <c r="X235" s="64">
        <v>7</v>
      </c>
      <c r="Y235" s="79">
        <v>0</v>
      </c>
      <c r="Z235" s="79">
        <v>0</v>
      </c>
      <c r="AA235" s="136" t="s">
        <v>183</v>
      </c>
    </row>
    <row r="236" ht="59" customHeight="1" spans="1:27">
      <c r="A236" s="30" t="s">
        <v>104</v>
      </c>
      <c r="B236" s="32" t="s">
        <v>634</v>
      </c>
      <c r="C236" s="32" t="s">
        <v>39</v>
      </c>
      <c r="D236" s="32" t="s">
        <v>635</v>
      </c>
      <c r="E236" s="32" t="s">
        <v>179</v>
      </c>
      <c r="F236" s="32" t="s">
        <v>42</v>
      </c>
      <c r="G236" s="31" t="s">
        <v>636</v>
      </c>
      <c r="H236" s="53">
        <v>66.41</v>
      </c>
      <c r="I236" s="53">
        <v>66.41</v>
      </c>
      <c r="J236" s="53"/>
      <c r="K236" s="53"/>
      <c r="L236" s="53"/>
      <c r="M236" s="33" t="s">
        <v>181</v>
      </c>
      <c r="N236" s="33" t="s">
        <v>182</v>
      </c>
      <c r="O236" s="53"/>
      <c r="P236" s="64">
        <v>87</v>
      </c>
      <c r="Q236" s="64">
        <v>353</v>
      </c>
      <c r="R236" s="79">
        <v>1</v>
      </c>
      <c r="S236" s="79">
        <v>1</v>
      </c>
      <c r="T236" s="79">
        <v>1</v>
      </c>
      <c r="U236" s="64">
        <v>87</v>
      </c>
      <c r="V236" s="64">
        <v>353</v>
      </c>
      <c r="W236" s="64">
        <v>1</v>
      </c>
      <c r="X236" s="64">
        <v>3</v>
      </c>
      <c r="Y236" s="79">
        <v>1</v>
      </c>
      <c r="Z236" s="79">
        <v>2</v>
      </c>
      <c r="AA236" s="136" t="s">
        <v>183</v>
      </c>
    </row>
    <row r="237" ht="81" customHeight="1" spans="1:27">
      <c r="A237" s="30" t="s">
        <v>112</v>
      </c>
      <c r="B237" s="32" t="s">
        <v>637</v>
      </c>
      <c r="C237" s="32" t="s">
        <v>39</v>
      </c>
      <c r="D237" s="32" t="s">
        <v>638</v>
      </c>
      <c r="E237" s="32" t="s">
        <v>179</v>
      </c>
      <c r="F237" s="32" t="s">
        <v>42</v>
      </c>
      <c r="G237" s="31" t="s">
        <v>639</v>
      </c>
      <c r="H237" s="151">
        <v>25.83</v>
      </c>
      <c r="I237" s="53">
        <v>25.83</v>
      </c>
      <c r="J237" s="53"/>
      <c r="K237" s="53"/>
      <c r="L237" s="53"/>
      <c r="M237" s="33" t="s">
        <v>181</v>
      </c>
      <c r="N237" s="33" t="s">
        <v>182</v>
      </c>
      <c r="O237" s="53"/>
      <c r="P237" s="64">
        <v>25</v>
      </c>
      <c r="Q237" s="64">
        <v>95</v>
      </c>
      <c r="R237" s="79">
        <v>1</v>
      </c>
      <c r="S237" s="79">
        <v>1</v>
      </c>
      <c r="T237" s="79">
        <v>1</v>
      </c>
      <c r="U237" s="64">
        <v>25</v>
      </c>
      <c r="V237" s="64">
        <v>95</v>
      </c>
      <c r="W237" s="64">
        <v>4</v>
      </c>
      <c r="X237" s="64">
        <v>8</v>
      </c>
      <c r="Y237" s="79">
        <v>2</v>
      </c>
      <c r="Z237" s="79">
        <v>7</v>
      </c>
      <c r="AA237" s="136" t="s">
        <v>183</v>
      </c>
    </row>
    <row r="238" ht="113" customHeight="1" spans="1:27">
      <c r="A238" s="30" t="s">
        <v>117</v>
      </c>
      <c r="B238" s="32" t="s">
        <v>640</v>
      </c>
      <c r="C238" s="32" t="s">
        <v>39</v>
      </c>
      <c r="D238" s="32" t="s">
        <v>641</v>
      </c>
      <c r="E238" s="32" t="s">
        <v>179</v>
      </c>
      <c r="F238" s="32" t="s">
        <v>42</v>
      </c>
      <c r="G238" s="31" t="s">
        <v>642</v>
      </c>
      <c r="H238" s="152">
        <v>24.05</v>
      </c>
      <c r="I238" s="152">
        <v>24.05</v>
      </c>
      <c r="J238" s="53"/>
      <c r="K238" s="53"/>
      <c r="L238" s="53"/>
      <c r="M238" s="33" t="s">
        <v>181</v>
      </c>
      <c r="N238" s="33" t="s">
        <v>182</v>
      </c>
      <c r="O238" s="53"/>
      <c r="P238" s="64">
        <v>23</v>
      </c>
      <c r="Q238" s="64">
        <v>81</v>
      </c>
      <c r="R238" s="79">
        <v>1</v>
      </c>
      <c r="S238" s="79">
        <v>1</v>
      </c>
      <c r="T238" s="79">
        <v>1</v>
      </c>
      <c r="U238" s="64">
        <v>23</v>
      </c>
      <c r="V238" s="64">
        <v>81</v>
      </c>
      <c r="W238" s="64">
        <v>0</v>
      </c>
      <c r="X238" s="64">
        <v>0</v>
      </c>
      <c r="Y238" s="79">
        <v>0</v>
      </c>
      <c r="Z238" s="79">
        <v>0</v>
      </c>
      <c r="AA238" s="136" t="s">
        <v>183</v>
      </c>
    </row>
    <row r="239" ht="140" customHeight="1" spans="1:27">
      <c r="A239" s="30" t="s">
        <v>184</v>
      </c>
      <c r="B239" s="32" t="s">
        <v>643</v>
      </c>
      <c r="C239" s="32" t="s">
        <v>39</v>
      </c>
      <c r="D239" s="32" t="s">
        <v>644</v>
      </c>
      <c r="E239" s="32" t="s">
        <v>179</v>
      </c>
      <c r="F239" s="32" t="s">
        <v>42</v>
      </c>
      <c r="G239" s="31" t="s">
        <v>645</v>
      </c>
      <c r="H239" s="33">
        <v>34.93</v>
      </c>
      <c r="I239" s="33">
        <v>34.93</v>
      </c>
      <c r="J239" s="53"/>
      <c r="K239" s="53"/>
      <c r="L239" s="53"/>
      <c r="M239" s="33" t="s">
        <v>181</v>
      </c>
      <c r="N239" s="33" t="s">
        <v>182</v>
      </c>
      <c r="O239" s="53"/>
      <c r="P239" s="64">
        <v>30</v>
      </c>
      <c r="Q239" s="64">
        <v>113</v>
      </c>
      <c r="R239" s="79">
        <v>1</v>
      </c>
      <c r="S239" s="79">
        <v>1</v>
      </c>
      <c r="T239" s="79">
        <v>1</v>
      </c>
      <c r="U239" s="64">
        <v>30</v>
      </c>
      <c r="V239" s="64">
        <v>113</v>
      </c>
      <c r="W239" s="64">
        <v>4</v>
      </c>
      <c r="X239" s="64">
        <v>11</v>
      </c>
      <c r="Y239" s="79">
        <v>0</v>
      </c>
      <c r="Z239" s="79">
        <v>0</v>
      </c>
      <c r="AA239" s="136" t="s">
        <v>183</v>
      </c>
    </row>
    <row r="240" ht="100" customHeight="1" spans="1:27">
      <c r="A240" s="30" t="s">
        <v>188</v>
      </c>
      <c r="B240" s="32" t="s">
        <v>646</v>
      </c>
      <c r="C240" s="32" t="s">
        <v>39</v>
      </c>
      <c r="D240" s="32" t="s">
        <v>647</v>
      </c>
      <c r="E240" s="32" t="s">
        <v>179</v>
      </c>
      <c r="F240" s="32" t="s">
        <v>42</v>
      </c>
      <c r="G240" s="31" t="s">
        <v>648</v>
      </c>
      <c r="H240" s="33">
        <v>23.43</v>
      </c>
      <c r="I240" s="33">
        <v>23.43</v>
      </c>
      <c r="J240" s="53"/>
      <c r="K240" s="53"/>
      <c r="L240" s="53"/>
      <c r="M240" s="33" t="s">
        <v>181</v>
      </c>
      <c r="N240" s="33" t="s">
        <v>182</v>
      </c>
      <c r="O240" s="53"/>
      <c r="P240" s="64">
        <v>14</v>
      </c>
      <c r="Q240" s="64">
        <v>59</v>
      </c>
      <c r="R240" s="79">
        <v>1</v>
      </c>
      <c r="S240" s="79">
        <v>1</v>
      </c>
      <c r="T240" s="79">
        <v>1</v>
      </c>
      <c r="U240" s="64">
        <v>14</v>
      </c>
      <c r="V240" s="64">
        <v>59</v>
      </c>
      <c r="W240" s="64">
        <v>6</v>
      </c>
      <c r="X240" s="64">
        <v>21</v>
      </c>
      <c r="Y240" s="79">
        <v>0</v>
      </c>
      <c r="Z240" s="79">
        <v>0</v>
      </c>
      <c r="AA240" s="136" t="s">
        <v>183</v>
      </c>
    </row>
    <row r="241" ht="137" customHeight="1" spans="1:27">
      <c r="A241" s="30" t="s">
        <v>192</v>
      </c>
      <c r="B241" s="32" t="s">
        <v>649</v>
      </c>
      <c r="C241" s="32" t="s">
        <v>39</v>
      </c>
      <c r="D241" s="32" t="s">
        <v>650</v>
      </c>
      <c r="E241" s="32" t="s">
        <v>179</v>
      </c>
      <c r="F241" s="32" t="s">
        <v>165</v>
      </c>
      <c r="G241" s="31" t="s">
        <v>651</v>
      </c>
      <c r="H241" s="53">
        <v>100.53</v>
      </c>
      <c r="I241" s="53">
        <v>100.53</v>
      </c>
      <c r="J241" s="53"/>
      <c r="K241" s="53"/>
      <c r="L241" s="53"/>
      <c r="M241" s="33" t="s">
        <v>181</v>
      </c>
      <c r="N241" s="33" t="s">
        <v>182</v>
      </c>
      <c r="O241" s="53"/>
      <c r="P241" s="64">
        <v>21</v>
      </c>
      <c r="Q241" s="64">
        <v>74</v>
      </c>
      <c r="R241" s="79">
        <v>1</v>
      </c>
      <c r="S241" s="79">
        <v>1</v>
      </c>
      <c r="T241" s="79">
        <v>1</v>
      </c>
      <c r="U241" s="64">
        <v>21</v>
      </c>
      <c r="V241" s="64">
        <v>74</v>
      </c>
      <c r="W241" s="68">
        <v>1</v>
      </c>
      <c r="X241" s="68">
        <v>5</v>
      </c>
      <c r="Y241" s="79">
        <v>0</v>
      </c>
      <c r="Z241" s="79">
        <v>0</v>
      </c>
      <c r="AA241" s="136" t="s">
        <v>183</v>
      </c>
    </row>
    <row r="242" ht="140" customHeight="1" spans="1:27">
      <c r="A242" s="30" t="s">
        <v>196</v>
      </c>
      <c r="B242" s="32" t="s">
        <v>652</v>
      </c>
      <c r="C242" s="32" t="s">
        <v>39</v>
      </c>
      <c r="D242" s="32" t="s">
        <v>653</v>
      </c>
      <c r="E242" s="32" t="s">
        <v>89</v>
      </c>
      <c r="F242" s="32" t="s">
        <v>654</v>
      </c>
      <c r="G242" s="31" t="s">
        <v>655</v>
      </c>
      <c r="H242" s="32">
        <v>90.81</v>
      </c>
      <c r="I242" s="32">
        <v>90.81</v>
      </c>
      <c r="J242" s="32"/>
      <c r="K242" s="32"/>
      <c r="L242" s="32"/>
      <c r="M242" s="32">
        <v>2023.03</v>
      </c>
      <c r="N242" s="33">
        <v>2023.1</v>
      </c>
      <c r="O242" s="32"/>
      <c r="P242" s="32">
        <v>117</v>
      </c>
      <c r="Q242" s="32">
        <v>444</v>
      </c>
      <c r="R242" s="32">
        <v>1</v>
      </c>
      <c r="S242" s="32">
        <v>1</v>
      </c>
      <c r="T242" s="32">
        <v>1</v>
      </c>
      <c r="U242" s="32">
        <v>117</v>
      </c>
      <c r="V242" s="32">
        <v>444</v>
      </c>
      <c r="W242" s="32">
        <v>3</v>
      </c>
      <c r="X242" s="32">
        <v>11</v>
      </c>
      <c r="Y242" s="32">
        <v>0</v>
      </c>
      <c r="Z242" s="32">
        <v>0</v>
      </c>
      <c r="AA242" s="136" t="s">
        <v>91</v>
      </c>
    </row>
    <row r="243" ht="126" customHeight="1" spans="1:27">
      <c r="A243" s="30" t="s">
        <v>200</v>
      </c>
      <c r="B243" s="32" t="s">
        <v>656</v>
      </c>
      <c r="C243" s="32" t="s">
        <v>39</v>
      </c>
      <c r="D243" s="32" t="s">
        <v>657</v>
      </c>
      <c r="E243" s="32" t="s">
        <v>89</v>
      </c>
      <c r="F243" s="32" t="s">
        <v>654</v>
      </c>
      <c r="G243" s="31" t="s">
        <v>658</v>
      </c>
      <c r="H243" s="32">
        <v>157.73</v>
      </c>
      <c r="I243" s="32">
        <v>157.73</v>
      </c>
      <c r="J243" s="32"/>
      <c r="K243" s="32"/>
      <c r="L243" s="32"/>
      <c r="M243" s="32">
        <v>2023.03</v>
      </c>
      <c r="N243" s="33">
        <v>2023.1</v>
      </c>
      <c r="O243" s="32"/>
      <c r="P243" s="32">
        <v>282</v>
      </c>
      <c r="Q243" s="32">
        <v>1061</v>
      </c>
      <c r="R243" s="32">
        <v>1</v>
      </c>
      <c r="S243" s="32">
        <v>0</v>
      </c>
      <c r="T243" s="32">
        <v>1</v>
      </c>
      <c r="U243" s="32">
        <v>282</v>
      </c>
      <c r="V243" s="32">
        <v>1061</v>
      </c>
      <c r="W243" s="32">
        <v>5</v>
      </c>
      <c r="X243" s="32">
        <v>11</v>
      </c>
      <c r="Y243" s="32">
        <v>2</v>
      </c>
      <c r="Z243" s="32">
        <v>5</v>
      </c>
      <c r="AA243" s="136" t="s">
        <v>91</v>
      </c>
    </row>
    <row r="244" ht="123" customHeight="1" spans="1:27">
      <c r="A244" s="30" t="s">
        <v>204</v>
      </c>
      <c r="B244" s="32" t="s">
        <v>659</v>
      </c>
      <c r="C244" s="32" t="s">
        <v>39</v>
      </c>
      <c r="D244" s="32" t="s">
        <v>660</v>
      </c>
      <c r="E244" s="32" t="s">
        <v>89</v>
      </c>
      <c r="F244" s="32" t="s">
        <v>654</v>
      </c>
      <c r="G244" s="31" t="s">
        <v>661</v>
      </c>
      <c r="H244" s="32">
        <v>33.46</v>
      </c>
      <c r="I244" s="32">
        <v>33.46</v>
      </c>
      <c r="J244" s="32"/>
      <c r="K244" s="32"/>
      <c r="L244" s="32"/>
      <c r="M244" s="32">
        <v>2023.03</v>
      </c>
      <c r="N244" s="33">
        <v>2023.1</v>
      </c>
      <c r="O244" s="32"/>
      <c r="P244" s="32">
        <v>88</v>
      </c>
      <c r="Q244" s="32">
        <v>331</v>
      </c>
      <c r="R244" s="32">
        <v>1</v>
      </c>
      <c r="S244" s="32">
        <v>0</v>
      </c>
      <c r="T244" s="32">
        <v>1</v>
      </c>
      <c r="U244" s="32">
        <v>88</v>
      </c>
      <c r="V244" s="32">
        <v>331</v>
      </c>
      <c r="W244" s="32">
        <v>0</v>
      </c>
      <c r="X244" s="32">
        <v>0</v>
      </c>
      <c r="Y244" s="32">
        <v>0</v>
      </c>
      <c r="Z244" s="32">
        <v>0</v>
      </c>
      <c r="AA244" s="136" t="s">
        <v>91</v>
      </c>
    </row>
    <row r="245" ht="160" customHeight="1" spans="1:27">
      <c r="A245" s="30" t="s">
        <v>208</v>
      </c>
      <c r="B245" s="32" t="s">
        <v>662</v>
      </c>
      <c r="C245" s="32" t="s">
        <v>39</v>
      </c>
      <c r="D245" s="32" t="s">
        <v>663</v>
      </c>
      <c r="E245" s="32" t="s">
        <v>89</v>
      </c>
      <c r="F245" s="32" t="s">
        <v>654</v>
      </c>
      <c r="G245" s="31" t="s">
        <v>664</v>
      </c>
      <c r="H245" s="32">
        <v>82.65</v>
      </c>
      <c r="I245" s="32">
        <v>82.65</v>
      </c>
      <c r="J245" s="32"/>
      <c r="K245" s="32"/>
      <c r="L245" s="32"/>
      <c r="M245" s="32">
        <v>2023.03</v>
      </c>
      <c r="N245" s="33">
        <v>2023.1</v>
      </c>
      <c r="O245" s="32"/>
      <c r="P245" s="32">
        <v>80</v>
      </c>
      <c r="Q245" s="32">
        <v>321</v>
      </c>
      <c r="R245" s="32">
        <v>1</v>
      </c>
      <c r="S245" s="32">
        <v>0</v>
      </c>
      <c r="T245" s="32">
        <v>1</v>
      </c>
      <c r="U245" s="32">
        <v>80</v>
      </c>
      <c r="V245" s="32">
        <v>321</v>
      </c>
      <c r="W245" s="32">
        <v>1</v>
      </c>
      <c r="X245" s="32">
        <v>4</v>
      </c>
      <c r="Y245" s="32">
        <v>2</v>
      </c>
      <c r="Z245" s="32">
        <v>2</v>
      </c>
      <c r="AA245" s="136" t="s">
        <v>91</v>
      </c>
    </row>
    <row r="246" ht="122" customHeight="1" spans="1:27">
      <c r="A246" s="30" t="s">
        <v>212</v>
      </c>
      <c r="B246" s="32" t="s">
        <v>665</v>
      </c>
      <c r="C246" s="32" t="s">
        <v>39</v>
      </c>
      <c r="D246" s="32" t="s">
        <v>666</v>
      </c>
      <c r="E246" s="32" t="s">
        <v>89</v>
      </c>
      <c r="F246" s="32" t="s">
        <v>654</v>
      </c>
      <c r="G246" s="31" t="s">
        <v>667</v>
      </c>
      <c r="H246" s="32">
        <v>98.28</v>
      </c>
      <c r="I246" s="32">
        <v>98.28</v>
      </c>
      <c r="J246" s="32"/>
      <c r="K246" s="32"/>
      <c r="L246" s="32"/>
      <c r="M246" s="32">
        <v>2023.03</v>
      </c>
      <c r="N246" s="33">
        <v>2023.1</v>
      </c>
      <c r="O246" s="32"/>
      <c r="P246" s="32">
        <v>204</v>
      </c>
      <c r="Q246" s="32">
        <v>776</v>
      </c>
      <c r="R246" s="32">
        <v>1</v>
      </c>
      <c r="S246" s="32">
        <v>0</v>
      </c>
      <c r="T246" s="32">
        <v>1</v>
      </c>
      <c r="U246" s="32">
        <v>204</v>
      </c>
      <c r="V246" s="32">
        <v>776</v>
      </c>
      <c r="W246" s="32">
        <v>3</v>
      </c>
      <c r="X246" s="32">
        <v>9</v>
      </c>
      <c r="Y246" s="32">
        <v>2</v>
      </c>
      <c r="Z246" s="32">
        <v>6</v>
      </c>
      <c r="AA246" s="136" t="s">
        <v>91</v>
      </c>
    </row>
    <row r="247" ht="81" customHeight="1" spans="1:27">
      <c r="A247" s="30" t="s">
        <v>217</v>
      </c>
      <c r="B247" s="32" t="s">
        <v>668</v>
      </c>
      <c r="C247" s="32" t="s">
        <v>39</v>
      </c>
      <c r="D247" s="32" t="s">
        <v>669</v>
      </c>
      <c r="E247" s="32" t="s">
        <v>89</v>
      </c>
      <c r="F247" s="32" t="s">
        <v>654</v>
      </c>
      <c r="G247" s="31" t="s">
        <v>670</v>
      </c>
      <c r="H247" s="32">
        <v>15.01</v>
      </c>
      <c r="I247" s="32">
        <v>15.01</v>
      </c>
      <c r="J247" s="32"/>
      <c r="K247" s="32"/>
      <c r="L247" s="32"/>
      <c r="M247" s="32">
        <v>2023.03</v>
      </c>
      <c r="N247" s="33">
        <v>2023.1</v>
      </c>
      <c r="O247" s="32"/>
      <c r="P247" s="32">
        <v>79</v>
      </c>
      <c r="Q247" s="32">
        <v>327</v>
      </c>
      <c r="R247" s="32">
        <v>1</v>
      </c>
      <c r="S247" s="32">
        <v>0</v>
      </c>
      <c r="T247" s="32">
        <v>1</v>
      </c>
      <c r="U247" s="32">
        <v>79</v>
      </c>
      <c r="V247" s="32">
        <v>327</v>
      </c>
      <c r="W247" s="32">
        <v>6</v>
      </c>
      <c r="X247" s="32">
        <v>21</v>
      </c>
      <c r="Y247" s="32">
        <v>0</v>
      </c>
      <c r="Z247" s="32">
        <v>0</v>
      </c>
      <c r="AA247" s="136" t="s">
        <v>91</v>
      </c>
    </row>
    <row r="248" ht="105" customHeight="1" spans="1:27">
      <c r="A248" s="30" t="s">
        <v>221</v>
      </c>
      <c r="B248" s="32" t="s">
        <v>671</v>
      </c>
      <c r="C248" s="32" t="s">
        <v>39</v>
      </c>
      <c r="D248" s="32" t="s">
        <v>672</v>
      </c>
      <c r="E248" s="32" t="s">
        <v>89</v>
      </c>
      <c r="F248" s="32" t="s">
        <v>654</v>
      </c>
      <c r="G248" s="31" t="s">
        <v>673</v>
      </c>
      <c r="H248" s="32">
        <v>98.9</v>
      </c>
      <c r="I248" s="32">
        <v>98.9</v>
      </c>
      <c r="J248" s="32"/>
      <c r="K248" s="32"/>
      <c r="L248" s="32"/>
      <c r="M248" s="32">
        <v>2023.03</v>
      </c>
      <c r="N248" s="33">
        <v>2023.1</v>
      </c>
      <c r="O248" s="32"/>
      <c r="P248" s="32">
        <v>288</v>
      </c>
      <c r="Q248" s="32">
        <v>1028</v>
      </c>
      <c r="R248" s="32">
        <v>1</v>
      </c>
      <c r="S248" s="32">
        <v>0</v>
      </c>
      <c r="T248" s="32">
        <v>1</v>
      </c>
      <c r="U248" s="32">
        <v>288</v>
      </c>
      <c r="V248" s="32">
        <v>1028</v>
      </c>
      <c r="W248" s="32">
        <v>6</v>
      </c>
      <c r="X248" s="32">
        <v>18</v>
      </c>
      <c r="Y248" s="32">
        <v>1</v>
      </c>
      <c r="Z248" s="32">
        <v>3</v>
      </c>
      <c r="AA248" s="136" t="s">
        <v>91</v>
      </c>
    </row>
    <row r="249" ht="57" customHeight="1" spans="1:27">
      <c r="A249" s="30" t="s">
        <v>226</v>
      </c>
      <c r="B249" s="32" t="s">
        <v>674</v>
      </c>
      <c r="C249" s="32" t="s">
        <v>39</v>
      </c>
      <c r="D249" s="32" t="s">
        <v>663</v>
      </c>
      <c r="E249" s="32" t="s">
        <v>89</v>
      </c>
      <c r="F249" s="32" t="s">
        <v>654</v>
      </c>
      <c r="G249" s="31" t="s">
        <v>675</v>
      </c>
      <c r="H249" s="32">
        <v>19.995</v>
      </c>
      <c r="I249" s="32">
        <v>19.995</v>
      </c>
      <c r="J249" s="32"/>
      <c r="K249" s="32"/>
      <c r="L249" s="32"/>
      <c r="M249" s="32">
        <v>2023.03</v>
      </c>
      <c r="N249" s="33">
        <v>2023.1</v>
      </c>
      <c r="O249" s="32"/>
      <c r="P249" s="32">
        <v>80</v>
      </c>
      <c r="Q249" s="32">
        <v>321</v>
      </c>
      <c r="R249" s="32">
        <v>1</v>
      </c>
      <c r="S249" s="32">
        <v>0</v>
      </c>
      <c r="T249" s="32">
        <v>1</v>
      </c>
      <c r="U249" s="32">
        <v>80</v>
      </c>
      <c r="V249" s="32">
        <v>321</v>
      </c>
      <c r="W249" s="32">
        <v>1</v>
      </c>
      <c r="X249" s="32">
        <v>4</v>
      </c>
      <c r="Y249" s="32">
        <v>2</v>
      </c>
      <c r="Z249" s="32">
        <v>2</v>
      </c>
      <c r="AA249" s="136" t="s">
        <v>91</v>
      </c>
    </row>
    <row r="250" ht="97" customHeight="1" spans="1:27">
      <c r="A250" s="30" t="s">
        <v>230</v>
      </c>
      <c r="B250" s="32" t="s">
        <v>676</v>
      </c>
      <c r="C250" s="32" t="s">
        <v>39</v>
      </c>
      <c r="D250" s="32" t="s">
        <v>677</v>
      </c>
      <c r="E250" s="32" t="s">
        <v>89</v>
      </c>
      <c r="F250" s="32" t="s">
        <v>654</v>
      </c>
      <c r="G250" s="31" t="s">
        <v>678</v>
      </c>
      <c r="H250" s="32">
        <v>47.52</v>
      </c>
      <c r="I250" s="32">
        <v>47.52</v>
      </c>
      <c r="J250" s="32"/>
      <c r="K250" s="32"/>
      <c r="L250" s="32"/>
      <c r="M250" s="32">
        <v>2023.03</v>
      </c>
      <c r="N250" s="33">
        <v>2023.1</v>
      </c>
      <c r="O250" s="32"/>
      <c r="P250" s="32">
        <v>138</v>
      </c>
      <c r="Q250" s="32">
        <v>537</v>
      </c>
      <c r="R250" s="32">
        <v>1</v>
      </c>
      <c r="S250" s="32">
        <v>0</v>
      </c>
      <c r="T250" s="32">
        <v>1</v>
      </c>
      <c r="U250" s="32">
        <v>138</v>
      </c>
      <c r="V250" s="32">
        <v>537</v>
      </c>
      <c r="W250" s="32">
        <v>2</v>
      </c>
      <c r="X250" s="32">
        <v>6</v>
      </c>
      <c r="Y250" s="32">
        <v>0</v>
      </c>
      <c r="Z250" s="32">
        <v>0</v>
      </c>
      <c r="AA250" s="136" t="s">
        <v>91</v>
      </c>
    </row>
    <row r="251" ht="135" customHeight="1" spans="1:27">
      <c r="A251" s="30" t="s">
        <v>234</v>
      </c>
      <c r="B251" s="32" t="s">
        <v>679</v>
      </c>
      <c r="C251" s="32" t="s">
        <v>39</v>
      </c>
      <c r="D251" s="32" t="s">
        <v>597</v>
      </c>
      <c r="E251" s="32" t="s">
        <v>89</v>
      </c>
      <c r="F251" s="32" t="s">
        <v>165</v>
      </c>
      <c r="G251" s="31" t="s">
        <v>680</v>
      </c>
      <c r="H251" s="32">
        <v>48.9</v>
      </c>
      <c r="I251" s="32">
        <v>48.9</v>
      </c>
      <c r="J251" s="32"/>
      <c r="K251" s="32"/>
      <c r="L251" s="32"/>
      <c r="M251" s="32">
        <v>2023.03</v>
      </c>
      <c r="N251" s="33">
        <v>2023.1</v>
      </c>
      <c r="O251" s="32" t="s">
        <v>681</v>
      </c>
      <c r="P251" s="32">
        <v>198</v>
      </c>
      <c r="Q251" s="32">
        <v>762</v>
      </c>
      <c r="R251" s="32">
        <v>1</v>
      </c>
      <c r="S251" s="32">
        <v>0</v>
      </c>
      <c r="T251" s="32">
        <v>1</v>
      </c>
      <c r="U251" s="32">
        <v>198</v>
      </c>
      <c r="V251" s="32">
        <v>762</v>
      </c>
      <c r="W251" s="32">
        <v>1</v>
      </c>
      <c r="X251" s="32">
        <v>1</v>
      </c>
      <c r="Y251" s="32">
        <v>0</v>
      </c>
      <c r="Z251" s="32">
        <v>0</v>
      </c>
      <c r="AA251" s="136" t="s">
        <v>91</v>
      </c>
    </row>
    <row r="252" ht="57" customHeight="1" spans="1:27">
      <c r="A252" s="30" t="s">
        <v>238</v>
      </c>
      <c r="B252" s="32" t="s">
        <v>682</v>
      </c>
      <c r="C252" s="32" t="s">
        <v>39</v>
      </c>
      <c r="D252" s="32" t="s">
        <v>657</v>
      </c>
      <c r="E252" s="32" t="s">
        <v>89</v>
      </c>
      <c r="F252" s="32" t="s">
        <v>654</v>
      </c>
      <c r="G252" s="31" t="s">
        <v>683</v>
      </c>
      <c r="H252" s="32">
        <v>12.21</v>
      </c>
      <c r="I252" s="32">
        <v>12.21</v>
      </c>
      <c r="J252" s="32"/>
      <c r="K252" s="32"/>
      <c r="L252" s="32"/>
      <c r="M252" s="32">
        <v>2023.03</v>
      </c>
      <c r="N252" s="33">
        <v>2023.1</v>
      </c>
      <c r="O252" s="32"/>
      <c r="P252" s="32">
        <v>282</v>
      </c>
      <c r="Q252" s="32">
        <v>1061</v>
      </c>
      <c r="R252" s="32">
        <v>1</v>
      </c>
      <c r="S252" s="32">
        <v>0</v>
      </c>
      <c r="T252" s="32">
        <v>1</v>
      </c>
      <c r="U252" s="32">
        <v>282</v>
      </c>
      <c r="V252" s="32">
        <v>1061</v>
      </c>
      <c r="W252" s="32">
        <v>5</v>
      </c>
      <c r="X252" s="32">
        <v>11</v>
      </c>
      <c r="Y252" s="32">
        <v>2</v>
      </c>
      <c r="Z252" s="32">
        <v>5</v>
      </c>
      <c r="AA252" s="136" t="s">
        <v>91</v>
      </c>
    </row>
    <row r="253" ht="57" customHeight="1" spans="1:27">
      <c r="A253" s="30" t="s">
        <v>247</v>
      </c>
      <c r="B253" s="32" t="s">
        <v>684</v>
      </c>
      <c r="C253" s="32" t="s">
        <v>39</v>
      </c>
      <c r="D253" s="32" t="s">
        <v>660</v>
      </c>
      <c r="E253" s="32" t="s">
        <v>89</v>
      </c>
      <c r="F253" s="32" t="s">
        <v>654</v>
      </c>
      <c r="G253" s="31" t="s">
        <v>683</v>
      </c>
      <c r="H253" s="32">
        <v>12.21</v>
      </c>
      <c r="I253" s="32">
        <v>12.21</v>
      </c>
      <c r="J253" s="32"/>
      <c r="K253" s="32"/>
      <c r="L253" s="32"/>
      <c r="M253" s="32">
        <v>2023.03</v>
      </c>
      <c r="N253" s="33">
        <v>2023.1</v>
      </c>
      <c r="O253" s="32"/>
      <c r="P253" s="32">
        <v>88</v>
      </c>
      <c r="Q253" s="32">
        <v>331</v>
      </c>
      <c r="R253" s="32">
        <v>1</v>
      </c>
      <c r="S253" s="32">
        <v>0</v>
      </c>
      <c r="T253" s="32">
        <v>1</v>
      </c>
      <c r="U253" s="32">
        <v>88</v>
      </c>
      <c r="V253" s="32">
        <v>331</v>
      </c>
      <c r="W253" s="32">
        <v>0</v>
      </c>
      <c r="X253" s="32">
        <v>0</v>
      </c>
      <c r="Y253" s="32">
        <v>0</v>
      </c>
      <c r="Z253" s="32">
        <v>0</v>
      </c>
      <c r="AA253" s="136" t="s">
        <v>91</v>
      </c>
    </row>
    <row r="254" ht="57" customHeight="1" spans="1:27">
      <c r="A254" s="30" t="s">
        <v>252</v>
      </c>
      <c r="B254" s="32" t="s">
        <v>685</v>
      </c>
      <c r="C254" s="32" t="s">
        <v>39</v>
      </c>
      <c r="D254" s="32" t="s">
        <v>663</v>
      </c>
      <c r="E254" s="32" t="s">
        <v>89</v>
      </c>
      <c r="F254" s="32" t="s">
        <v>654</v>
      </c>
      <c r="G254" s="31" t="s">
        <v>683</v>
      </c>
      <c r="H254" s="32">
        <v>12.21</v>
      </c>
      <c r="I254" s="32">
        <v>12.21</v>
      </c>
      <c r="J254" s="32"/>
      <c r="K254" s="32"/>
      <c r="L254" s="32"/>
      <c r="M254" s="32">
        <v>2023.03</v>
      </c>
      <c r="N254" s="33">
        <v>2023.1</v>
      </c>
      <c r="O254" s="32"/>
      <c r="P254" s="32">
        <v>80</v>
      </c>
      <c r="Q254" s="32">
        <v>321</v>
      </c>
      <c r="R254" s="32">
        <v>1</v>
      </c>
      <c r="S254" s="32">
        <v>0</v>
      </c>
      <c r="T254" s="32">
        <v>1</v>
      </c>
      <c r="U254" s="32">
        <v>80</v>
      </c>
      <c r="V254" s="32">
        <v>321</v>
      </c>
      <c r="W254" s="32">
        <v>1</v>
      </c>
      <c r="X254" s="32">
        <v>4</v>
      </c>
      <c r="Y254" s="32">
        <v>2</v>
      </c>
      <c r="Z254" s="32">
        <v>2</v>
      </c>
      <c r="AA254" s="136" t="s">
        <v>91</v>
      </c>
    </row>
    <row r="255" ht="57" customHeight="1" spans="1:27">
      <c r="A255" s="30" t="s">
        <v>257</v>
      </c>
      <c r="B255" s="32" t="s">
        <v>686</v>
      </c>
      <c r="C255" s="32" t="s">
        <v>39</v>
      </c>
      <c r="D255" s="32" t="s">
        <v>669</v>
      </c>
      <c r="E255" s="32" t="s">
        <v>89</v>
      </c>
      <c r="F255" s="32" t="s">
        <v>654</v>
      </c>
      <c r="G255" s="31" t="s">
        <v>683</v>
      </c>
      <c r="H255" s="32">
        <v>12.21</v>
      </c>
      <c r="I255" s="32">
        <v>12.21</v>
      </c>
      <c r="J255" s="32"/>
      <c r="K255" s="32"/>
      <c r="L255" s="32"/>
      <c r="M255" s="32">
        <v>2023.03</v>
      </c>
      <c r="N255" s="33">
        <v>2023.1</v>
      </c>
      <c r="O255" s="32"/>
      <c r="P255" s="32">
        <v>79</v>
      </c>
      <c r="Q255" s="32">
        <v>327</v>
      </c>
      <c r="R255" s="32">
        <v>1</v>
      </c>
      <c r="S255" s="32">
        <v>0</v>
      </c>
      <c r="T255" s="32">
        <v>1</v>
      </c>
      <c r="U255" s="32">
        <v>79</v>
      </c>
      <c r="V255" s="32">
        <v>327</v>
      </c>
      <c r="W255" s="32">
        <v>6</v>
      </c>
      <c r="X255" s="32">
        <v>21</v>
      </c>
      <c r="Y255" s="32">
        <v>0</v>
      </c>
      <c r="Z255" s="32">
        <v>0</v>
      </c>
      <c r="AA255" s="136" t="s">
        <v>91</v>
      </c>
    </row>
    <row r="256" ht="151" customHeight="1" spans="1:27">
      <c r="A256" s="30" t="s">
        <v>264</v>
      </c>
      <c r="B256" s="34" t="s">
        <v>687</v>
      </c>
      <c r="C256" s="35" t="s">
        <v>39</v>
      </c>
      <c r="D256" s="35" t="s">
        <v>106</v>
      </c>
      <c r="E256" s="35" t="s">
        <v>107</v>
      </c>
      <c r="F256" s="35" t="s">
        <v>42</v>
      </c>
      <c r="G256" s="34" t="s">
        <v>688</v>
      </c>
      <c r="H256" s="53">
        <v>14.84</v>
      </c>
      <c r="I256" s="53">
        <v>10.63</v>
      </c>
      <c r="J256" s="53">
        <v>4.21</v>
      </c>
      <c r="K256" s="53"/>
      <c r="L256" s="53"/>
      <c r="M256" s="53" t="s">
        <v>215</v>
      </c>
      <c r="N256" s="53" t="s">
        <v>383</v>
      </c>
      <c r="O256" s="33" t="s">
        <v>689</v>
      </c>
      <c r="P256" s="68">
        <v>95</v>
      </c>
      <c r="Q256" s="68">
        <v>395</v>
      </c>
      <c r="R256" s="90">
        <v>1</v>
      </c>
      <c r="S256" s="90">
        <v>0</v>
      </c>
      <c r="T256" s="90">
        <v>1</v>
      </c>
      <c r="U256" s="90">
        <v>95</v>
      </c>
      <c r="V256" s="90">
        <v>395</v>
      </c>
      <c r="W256" s="90">
        <v>20</v>
      </c>
      <c r="X256" s="90">
        <v>85</v>
      </c>
      <c r="Y256" s="90">
        <v>3</v>
      </c>
      <c r="Z256" s="90">
        <v>9</v>
      </c>
      <c r="AA256" s="136" t="s">
        <v>106</v>
      </c>
    </row>
    <row r="257" ht="118" customHeight="1" spans="1:27">
      <c r="A257" s="30" t="s">
        <v>270</v>
      </c>
      <c r="B257" s="34" t="s">
        <v>690</v>
      </c>
      <c r="C257" s="35" t="s">
        <v>39</v>
      </c>
      <c r="D257" s="35" t="s">
        <v>106</v>
      </c>
      <c r="E257" s="35" t="s">
        <v>107</v>
      </c>
      <c r="F257" s="35" t="s">
        <v>42</v>
      </c>
      <c r="G257" s="34" t="s">
        <v>691</v>
      </c>
      <c r="H257" s="53">
        <v>7.53</v>
      </c>
      <c r="I257" s="53">
        <v>7.53</v>
      </c>
      <c r="J257" s="53"/>
      <c r="K257" s="53"/>
      <c r="L257" s="53"/>
      <c r="M257" s="53" t="s">
        <v>215</v>
      </c>
      <c r="N257" s="53" t="s">
        <v>415</v>
      </c>
      <c r="O257" s="161" t="s">
        <v>692</v>
      </c>
      <c r="P257" s="68">
        <v>40</v>
      </c>
      <c r="Q257" s="68">
        <v>156</v>
      </c>
      <c r="R257" s="90">
        <v>1</v>
      </c>
      <c r="S257" s="90">
        <v>1</v>
      </c>
      <c r="T257" s="90">
        <v>1</v>
      </c>
      <c r="U257" s="90">
        <v>40</v>
      </c>
      <c r="V257" s="90">
        <v>156</v>
      </c>
      <c r="W257" s="90">
        <v>8</v>
      </c>
      <c r="X257" s="90">
        <v>31</v>
      </c>
      <c r="Y257" s="90">
        <v>0</v>
      </c>
      <c r="Z257" s="90">
        <v>0</v>
      </c>
      <c r="AA257" s="136" t="s">
        <v>106</v>
      </c>
    </row>
    <row r="258" ht="189" customHeight="1" spans="1:27">
      <c r="A258" s="30" t="s">
        <v>275</v>
      </c>
      <c r="B258" s="34" t="s">
        <v>693</v>
      </c>
      <c r="C258" s="35" t="s">
        <v>39</v>
      </c>
      <c r="D258" s="35" t="s">
        <v>106</v>
      </c>
      <c r="E258" s="35" t="s">
        <v>107</v>
      </c>
      <c r="F258" s="35" t="s">
        <v>42</v>
      </c>
      <c r="G258" s="34" t="s">
        <v>694</v>
      </c>
      <c r="H258" s="53">
        <v>19.52</v>
      </c>
      <c r="I258" s="53">
        <v>19.52</v>
      </c>
      <c r="J258" s="53"/>
      <c r="K258" s="53"/>
      <c r="L258" s="53"/>
      <c r="M258" s="53" t="s">
        <v>109</v>
      </c>
      <c r="N258" s="53" t="s">
        <v>415</v>
      </c>
      <c r="O258" s="161" t="s">
        <v>695</v>
      </c>
      <c r="P258" s="68">
        <v>71</v>
      </c>
      <c r="Q258" s="68">
        <v>376</v>
      </c>
      <c r="R258" s="90">
        <v>1</v>
      </c>
      <c r="S258" s="90">
        <v>1</v>
      </c>
      <c r="T258" s="90">
        <v>1</v>
      </c>
      <c r="U258" s="90">
        <v>71</v>
      </c>
      <c r="V258" s="90">
        <v>376</v>
      </c>
      <c r="W258" s="90">
        <v>8</v>
      </c>
      <c r="X258" s="90">
        <v>37</v>
      </c>
      <c r="Y258" s="90">
        <v>0</v>
      </c>
      <c r="Z258" s="90">
        <v>0</v>
      </c>
      <c r="AA258" s="136" t="s">
        <v>106</v>
      </c>
    </row>
    <row r="259" ht="147" customHeight="1" spans="1:27">
      <c r="A259" s="30" t="s">
        <v>282</v>
      </c>
      <c r="B259" s="34" t="s">
        <v>696</v>
      </c>
      <c r="C259" s="35" t="s">
        <v>39</v>
      </c>
      <c r="D259" s="35" t="s">
        <v>106</v>
      </c>
      <c r="E259" s="35" t="s">
        <v>107</v>
      </c>
      <c r="F259" s="35" t="s">
        <v>42</v>
      </c>
      <c r="G259" s="34" t="s">
        <v>697</v>
      </c>
      <c r="H259" s="53">
        <v>45.63</v>
      </c>
      <c r="I259" s="53">
        <v>45.63</v>
      </c>
      <c r="J259" s="53"/>
      <c r="K259" s="53"/>
      <c r="L259" s="53"/>
      <c r="M259" s="53" t="s">
        <v>215</v>
      </c>
      <c r="N259" s="53" t="s">
        <v>115</v>
      </c>
      <c r="O259" s="161" t="s">
        <v>698</v>
      </c>
      <c r="P259" s="68">
        <v>47</v>
      </c>
      <c r="Q259" s="68">
        <v>191</v>
      </c>
      <c r="R259" s="90">
        <v>1</v>
      </c>
      <c r="S259" s="90">
        <v>1</v>
      </c>
      <c r="T259" s="90">
        <v>1</v>
      </c>
      <c r="U259" s="90">
        <v>47</v>
      </c>
      <c r="V259" s="90">
        <v>191</v>
      </c>
      <c r="W259" s="90">
        <v>4</v>
      </c>
      <c r="X259" s="90">
        <v>15</v>
      </c>
      <c r="Y259" s="90">
        <v>0</v>
      </c>
      <c r="Z259" s="90">
        <v>0</v>
      </c>
      <c r="AA259" s="136" t="s">
        <v>106</v>
      </c>
    </row>
    <row r="260" s="10" customFormat="1" ht="152" customHeight="1" spans="1:27">
      <c r="A260" s="30" t="s">
        <v>288</v>
      </c>
      <c r="B260" s="117" t="s">
        <v>699</v>
      </c>
      <c r="C260" s="36" t="s">
        <v>39</v>
      </c>
      <c r="D260" s="117" t="s">
        <v>541</v>
      </c>
      <c r="E260" s="32" t="s">
        <v>241</v>
      </c>
      <c r="F260" s="32" t="s">
        <v>42</v>
      </c>
      <c r="G260" s="31" t="s">
        <v>700</v>
      </c>
      <c r="H260" s="38">
        <v>158.6664</v>
      </c>
      <c r="I260" s="139">
        <f t="shared" ref="I260:I263" si="62">H260</f>
        <v>158.6664</v>
      </c>
      <c r="J260" s="53"/>
      <c r="K260" s="53"/>
      <c r="L260" s="53"/>
      <c r="M260" s="53" t="s">
        <v>243</v>
      </c>
      <c r="N260" s="53" t="s">
        <v>244</v>
      </c>
      <c r="O260" s="33" t="s">
        <v>701</v>
      </c>
      <c r="P260" s="68">
        <v>137</v>
      </c>
      <c r="Q260" s="68">
        <v>567</v>
      </c>
      <c r="R260" s="68">
        <v>1</v>
      </c>
      <c r="S260" s="68">
        <v>0</v>
      </c>
      <c r="T260" s="68">
        <v>1</v>
      </c>
      <c r="U260" s="68">
        <v>137</v>
      </c>
      <c r="V260" s="68">
        <v>567</v>
      </c>
      <c r="W260" s="68">
        <v>61</v>
      </c>
      <c r="X260" s="68">
        <v>224</v>
      </c>
      <c r="Y260" s="68">
        <v>13</v>
      </c>
      <c r="Z260" s="68">
        <v>39</v>
      </c>
      <c r="AA260" s="136" t="s">
        <v>246</v>
      </c>
    </row>
    <row r="261" s="10" customFormat="1" ht="143" customHeight="1" spans="1:27">
      <c r="A261" s="30" t="s">
        <v>293</v>
      </c>
      <c r="B261" s="31" t="s">
        <v>702</v>
      </c>
      <c r="C261" s="36" t="s">
        <v>39</v>
      </c>
      <c r="D261" s="117" t="s">
        <v>703</v>
      </c>
      <c r="E261" s="32" t="s">
        <v>241</v>
      </c>
      <c r="F261" s="32" t="s">
        <v>42</v>
      </c>
      <c r="G261" s="31" t="s">
        <v>704</v>
      </c>
      <c r="H261" s="139">
        <v>58.7903</v>
      </c>
      <c r="I261" s="38">
        <f t="shared" si="62"/>
        <v>58.7903</v>
      </c>
      <c r="J261" s="53"/>
      <c r="K261" s="53"/>
      <c r="L261" s="53"/>
      <c r="M261" s="53" t="s">
        <v>243</v>
      </c>
      <c r="N261" s="53" t="s">
        <v>244</v>
      </c>
      <c r="O261" s="33" t="s">
        <v>705</v>
      </c>
      <c r="P261" s="68">
        <v>84</v>
      </c>
      <c r="Q261" s="68">
        <v>318</v>
      </c>
      <c r="R261" s="68">
        <v>1</v>
      </c>
      <c r="S261" s="68">
        <v>1</v>
      </c>
      <c r="T261" s="68">
        <v>1</v>
      </c>
      <c r="U261" s="68">
        <v>84</v>
      </c>
      <c r="V261" s="68">
        <v>318</v>
      </c>
      <c r="W261" s="68">
        <v>35</v>
      </c>
      <c r="X261" s="68">
        <v>107</v>
      </c>
      <c r="Y261" s="68">
        <v>10</v>
      </c>
      <c r="Z261" s="68">
        <v>21</v>
      </c>
      <c r="AA261" s="136" t="s">
        <v>246</v>
      </c>
    </row>
    <row r="262" s="10" customFormat="1" ht="90" customHeight="1" spans="1:27">
      <c r="A262" s="30" t="s">
        <v>297</v>
      </c>
      <c r="B262" s="31" t="s">
        <v>706</v>
      </c>
      <c r="C262" s="36" t="s">
        <v>39</v>
      </c>
      <c r="D262" s="117" t="s">
        <v>707</v>
      </c>
      <c r="E262" s="32" t="s">
        <v>241</v>
      </c>
      <c r="F262" s="32" t="s">
        <v>42</v>
      </c>
      <c r="G262" s="31" t="s">
        <v>708</v>
      </c>
      <c r="H262" s="139">
        <v>39.1674</v>
      </c>
      <c r="I262" s="38">
        <f t="shared" si="62"/>
        <v>39.1674</v>
      </c>
      <c r="J262" s="53"/>
      <c r="K262" s="53"/>
      <c r="L262" s="53"/>
      <c r="M262" s="53" t="s">
        <v>243</v>
      </c>
      <c r="N262" s="53" t="s">
        <v>244</v>
      </c>
      <c r="O262" s="33" t="s">
        <v>709</v>
      </c>
      <c r="P262" s="68">
        <v>16</v>
      </c>
      <c r="Q262" s="68">
        <v>63</v>
      </c>
      <c r="R262" s="68">
        <v>1</v>
      </c>
      <c r="S262" s="68">
        <v>0</v>
      </c>
      <c r="T262" s="68">
        <v>1</v>
      </c>
      <c r="U262" s="68">
        <v>16</v>
      </c>
      <c r="V262" s="68">
        <v>63</v>
      </c>
      <c r="W262" s="68">
        <v>14</v>
      </c>
      <c r="X262" s="68">
        <v>61</v>
      </c>
      <c r="Y262" s="68">
        <v>0</v>
      </c>
      <c r="Z262" s="68">
        <v>0</v>
      </c>
      <c r="AA262" s="136" t="s">
        <v>246</v>
      </c>
    </row>
    <row r="263" s="10" customFormat="1" ht="106" customHeight="1" spans="1:27">
      <c r="A263" s="30" t="s">
        <v>301</v>
      </c>
      <c r="B263" s="31" t="s">
        <v>710</v>
      </c>
      <c r="C263" s="36" t="s">
        <v>39</v>
      </c>
      <c r="D263" s="117" t="s">
        <v>711</v>
      </c>
      <c r="E263" s="32" t="s">
        <v>241</v>
      </c>
      <c r="F263" s="32" t="s">
        <v>42</v>
      </c>
      <c r="G263" s="31" t="s">
        <v>712</v>
      </c>
      <c r="H263" s="139">
        <v>36.6095</v>
      </c>
      <c r="I263" s="38">
        <f t="shared" si="62"/>
        <v>36.6095</v>
      </c>
      <c r="J263" s="53"/>
      <c r="K263" s="53"/>
      <c r="L263" s="53"/>
      <c r="M263" s="53" t="s">
        <v>243</v>
      </c>
      <c r="N263" s="53" t="s">
        <v>244</v>
      </c>
      <c r="O263" s="33" t="s">
        <v>713</v>
      </c>
      <c r="P263" s="68">
        <v>94</v>
      </c>
      <c r="Q263" s="68">
        <v>324</v>
      </c>
      <c r="R263" s="68">
        <v>1</v>
      </c>
      <c r="S263" s="68">
        <v>1</v>
      </c>
      <c r="T263" s="68">
        <v>1</v>
      </c>
      <c r="U263" s="68">
        <v>94</v>
      </c>
      <c r="V263" s="68">
        <v>324</v>
      </c>
      <c r="W263" s="68">
        <v>36</v>
      </c>
      <c r="X263" s="68">
        <v>147</v>
      </c>
      <c r="Y263" s="68">
        <v>2</v>
      </c>
      <c r="Z263" s="68">
        <v>5</v>
      </c>
      <c r="AA263" s="136" t="s">
        <v>246</v>
      </c>
    </row>
    <row r="264" ht="97" customHeight="1" spans="1:27">
      <c r="A264" s="30" t="s">
        <v>714</v>
      </c>
      <c r="B264" s="140" t="s">
        <v>715</v>
      </c>
      <c r="C264" s="35" t="s">
        <v>39</v>
      </c>
      <c r="D264" s="36" t="s">
        <v>586</v>
      </c>
      <c r="E264" s="32" t="s">
        <v>49</v>
      </c>
      <c r="F264" s="36" t="s">
        <v>42</v>
      </c>
      <c r="G264" s="143" t="s">
        <v>716</v>
      </c>
      <c r="H264" s="54">
        <v>62.491</v>
      </c>
      <c r="I264" s="142">
        <v>31.86</v>
      </c>
      <c r="J264" s="162"/>
      <c r="K264" s="53"/>
      <c r="L264" s="54">
        <f t="shared" ref="L264:L278" si="63">H264-I264</f>
        <v>30.631</v>
      </c>
      <c r="M264" s="65" t="s">
        <v>280</v>
      </c>
      <c r="N264" s="65" t="s">
        <v>261</v>
      </c>
      <c r="O264" s="33" t="s">
        <v>717</v>
      </c>
      <c r="P264" s="68">
        <v>208</v>
      </c>
      <c r="Q264" s="68">
        <v>792</v>
      </c>
      <c r="R264" s="90">
        <v>1</v>
      </c>
      <c r="S264" s="90">
        <v>0</v>
      </c>
      <c r="T264" s="90">
        <v>1</v>
      </c>
      <c r="U264" s="90">
        <v>0</v>
      </c>
      <c r="V264" s="90">
        <v>0</v>
      </c>
      <c r="W264" s="90">
        <v>0</v>
      </c>
      <c r="X264" s="90">
        <v>0</v>
      </c>
      <c r="Y264" s="90">
        <v>0</v>
      </c>
      <c r="Z264" s="90">
        <v>0</v>
      </c>
      <c r="AA264" s="136" t="s">
        <v>54</v>
      </c>
    </row>
    <row r="265" ht="84" customHeight="1" spans="1:27">
      <c r="A265" s="30" t="s">
        <v>718</v>
      </c>
      <c r="B265" s="140" t="s">
        <v>719</v>
      </c>
      <c r="C265" s="35" t="s">
        <v>39</v>
      </c>
      <c r="D265" s="36" t="s">
        <v>720</v>
      </c>
      <c r="E265" s="32" t="s">
        <v>49</v>
      </c>
      <c r="F265" s="36" t="s">
        <v>42</v>
      </c>
      <c r="G265" s="143" t="s">
        <v>721</v>
      </c>
      <c r="H265" s="54">
        <v>36.741</v>
      </c>
      <c r="I265" s="142">
        <v>30</v>
      </c>
      <c r="J265" s="162"/>
      <c r="K265" s="53"/>
      <c r="L265" s="54">
        <f t="shared" si="63"/>
        <v>6.741</v>
      </c>
      <c r="M265" s="65" t="s">
        <v>286</v>
      </c>
      <c r="N265" s="65" t="s">
        <v>398</v>
      </c>
      <c r="O265" s="33" t="s">
        <v>722</v>
      </c>
      <c r="P265" s="68">
        <v>180</v>
      </c>
      <c r="Q265" s="68">
        <v>797</v>
      </c>
      <c r="R265" s="90">
        <v>1</v>
      </c>
      <c r="S265" s="90">
        <v>0</v>
      </c>
      <c r="T265" s="90">
        <v>1</v>
      </c>
      <c r="U265" s="90">
        <v>0</v>
      </c>
      <c r="V265" s="90">
        <v>0</v>
      </c>
      <c r="W265" s="90">
        <v>0</v>
      </c>
      <c r="X265" s="90">
        <v>0</v>
      </c>
      <c r="Y265" s="90">
        <v>0</v>
      </c>
      <c r="Z265" s="90">
        <v>0</v>
      </c>
      <c r="AA265" s="136" t="s">
        <v>54</v>
      </c>
    </row>
    <row r="266" ht="94" customHeight="1" spans="1:27">
      <c r="A266" s="30" t="s">
        <v>723</v>
      </c>
      <c r="B266" s="140" t="s">
        <v>724</v>
      </c>
      <c r="C266" s="35" t="s">
        <v>39</v>
      </c>
      <c r="D266" s="36" t="s">
        <v>725</v>
      </c>
      <c r="E266" s="32" t="s">
        <v>49</v>
      </c>
      <c r="F266" s="36" t="s">
        <v>42</v>
      </c>
      <c r="G266" s="143" t="s">
        <v>726</v>
      </c>
      <c r="H266" s="54">
        <v>79.449</v>
      </c>
      <c r="I266" s="142">
        <v>40.36</v>
      </c>
      <c r="J266" s="162"/>
      <c r="K266" s="53"/>
      <c r="L266" s="54">
        <f t="shared" si="63"/>
        <v>39.089</v>
      </c>
      <c r="M266" s="65" t="s">
        <v>291</v>
      </c>
      <c r="N266" s="65" t="s">
        <v>262</v>
      </c>
      <c r="O266" s="33" t="s">
        <v>727</v>
      </c>
      <c r="P266" s="68">
        <v>163</v>
      </c>
      <c r="Q266" s="68">
        <v>720</v>
      </c>
      <c r="R266" s="90">
        <v>1</v>
      </c>
      <c r="S266" s="90">
        <v>0</v>
      </c>
      <c r="T266" s="90">
        <v>1</v>
      </c>
      <c r="U266" s="90">
        <v>8</v>
      </c>
      <c r="V266" s="90">
        <v>27</v>
      </c>
      <c r="W266" s="90">
        <v>7</v>
      </c>
      <c r="X266" s="90">
        <v>24</v>
      </c>
      <c r="Y266" s="90">
        <v>1</v>
      </c>
      <c r="Z266" s="90">
        <v>3</v>
      </c>
      <c r="AA266" s="136" t="s">
        <v>54</v>
      </c>
    </row>
    <row r="267" ht="65" customHeight="1" spans="1:27">
      <c r="A267" s="30" t="s">
        <v>728</v>
      </c>
      <c r="B267" s="140" t="s">
        <v>729</v>
      </c>
      <c r="C267" s="32" t="s">
        <v>39</v>
      </c>
      <c r="D267" s="36" t="s">
        <v>730</v>
      </c>
      <c r="E267" s="32" t="s">
        <v>49</v>
      </c>
      <c r="F267" s="36" t="s">
        <v>42</v>
      </c>
      <c r="G267" s="143" t="s">
        <v>731</v>
      </c>
      <c r="H267" s="54">
        <v>23.1</v>
      </c>
      <c r="I267" s="142">
        <v>23.1</v>
      </c>
      <c r="J267" s="162"/>
      <c r="K267" s="53"/>
      <c r="L267" s="54"/>
      <c r="M267" s="65" t="s">
        <v>280</v>
      </c>
      <c r="N267" s="65" t="s">
        <v>261</v>
      </c>
      <c r="O267" s="33" t="s">
        <v>732</v>
      </c>
      <c r="P267" s="68">
        <v>227</v>
      </c>
      <c r="Q267" s="68">
        <v>743</v>
      </c>
      <c r="R267" s="68">
        <v>1</v>
      </c>
      <c r="S267" s="68">
        <v>1</v>
      </c>
      <c r="T267" s="68">
        <v>1</v>
      </c>
      <c r="U267" s="68">
        <v>3</v>
      </c>
      <c r="V267" s="68">
        <v>4</v>
      </c>
      <c r="W267" s="68">
        <v>3</v>
      </c>
      <c r="X267" s="68">
        <v>4</v>
      </c>
      <c r="Y267" s="68">
        <v>0</v>
      </c>
      <c r="Z267" s="68">
        <v>0</v>
      </c>
      <c r="AA267" s="136" t="s">
        <v>54</v>
      </c>
    </row>
    <row r="268" ht="111" customHeight="1" spans="1:27">
      <c r="A268" s="30" t="s">
        <v>733</v>
      </c>
      <c r="B268" s="140" t="s">
        <v>734</v>
      </c>
      <c r="C268" s="35" t="s">
        <v>39</v>
      </c>
      <c r="D268" s="36" t="s">
        <v>735</v>
      </c>
      <c r="E268" s="32" t="s">
        <v>49</v>
      </c>
      <c r="F268" s="36" t="s">
        <v>42</v>
      </c>
      <c r="G268" s="143" t="s">
        <v>736</v>
      </c>
      <c r="H268" s="54">
        <v>41.481</v>
      </c>
      <c r="I268" s="142">
        <v>31.805</v>
      </c>
      <c r="J268" s="162"/>
      <c r="K268" s="53"/>
      <c r="L268" s="54">
        <f t="shared" si="63"/>
        <v>9.676</v>
      </c>
      <c r="M268" s="65" t="s">
        <v>262</v>
      </c>
      <c r="N268" s="65" t="s">
        <v>267</v>
      </c>
      <c r="O268" s="33" t="s">
        <v>737</v>
      </c>
      <c r="P268" s="68">
        <v>35</v>
      </c>
      <c r="Q268" s="68">
        <v>121</v>
      </c>
      <c r="R268" s="90">
        <v>1</v>
      </c>
      <c r="S268" s="90"/>
      <c r="T268" s="90">
        <v>1</v>
      </c>
      <c r="U268" s="90">
        <v>3</v>
      </c>
      <c r="V268" s="90">
        <v>18</v>
      </c>
      <c r="W268" s="90">
        <v>3</v>
      </c>
      <c r="X268" s="90">
        <v>18</v>
      </c>
      <c r="Y268" s="90">
        <v>0</v>
      </c>
      <c r="Z268" s="90">
        <v>0</v>
      </c>
      <c r="AA268" s="136" t="s">
        <v>54</v>
      </c>
    </row>
    <row r="269" ht="110" customHeight="1" spans="1:27">
      <c r="A269" s="30" t="s">
        <v>738</v>
      </c>
      <c r="B269" s="140" t="s">
        <v>739</v>
      </c>
      <c r="C269" s="35" t="s">
        <v>39</v>
      </c>
      <c r="D269" s="36" t="s">
        <v>740</v>
      </c>
      <c r="E269" s="32" t="s">
        <v>49</v>
      </c>
      <c r="F269" s="36" t="s">
        <v>42</v>
      </c>
      <c r="G269" s="143" t="s">
        <v>741</v>
      </c>
      <c r="H269" s="54">
        <v>55.8686</v>
      </c>
      <c r="I269" s="142">
        <v>23.6134</v>
      </c>
      <c r="J269" s="162"/>
      <c r="K269" s="53"/>
      <c r="L269" s="54">
        <f t="shared" si="63"/>
        <v>32.2552</v>
      </c>
      <c r="M269" s="65" t="s">
        <v>279</v>
      </c>
      <c r="N269" s="65" t="s">
        <v>291</v>
      </c>
      <c r="O269" s="33" t="s">
        <v>742</v>
      </c>
      <c r="P269" s="68">
        <v>134</v>
      </c>
      <c r="Q269" s="68">
        <v>565</v>
      </c>
      <c r="R269" s="90">
        <v>1</v>
      </c>
      <c r="S269" s="90"/>
      <c r="T269" s="90">
        <v>1</v>
      </c>
      <c r="U269" s="90">
        <v>7</v>
      </c>
      <c r="V269" s="90">
        <v>35</v>
      </c>
      <c r="W269" s="90">
        <v>7</v>
      </c>
      <c r="X269" s="90">
        <v>35</v>
      </c>
      <c r="Y269" s="90">
        <v>0</v>
      </c>
      <c r="Z269" s="90">
        <v>0</v>
      </c>
      <c r="AA269" s="136" t="s">
        <v>54</v>
      </c>
    </row>
    <row r="270" ht="118" customHeight="1" spans="1:27">
      <c r="A270" s="30" t="s">
        <v>743</v>
      </c>
      <c r="B270" s="140" t="s">
        <v>744</v>
      </c>
      <c r="C270" s="35" t="s">
        <v>39</v>
      </c>
      <c r="D270" s="36" t="s">
        <v>745</v>
      </c>
      <c r="E270" s="32" t="s">
        <v>49</v>
      </c>
      <c r="F270" s="36" t="s">
        <v>42</v>
      </c>
      <c r="G270" s="143" t="s">
        <v>746</v>
      </c>
      <c r="H270" s="54">
        <v>200.472</v>
      </c>
      <c r="I270" s="142">
        <v>21.4</v>
      </c>
      <c r="J270" s="162"/>
      <c r="K270" s="53"/>
      <c r="L270" s="54">
        <f t="shared" si="63"/>
        <v>179.072</v>
      </c>
      <c r="M270" s="65" t="s">
        <v>280</v>
      </c>
      <c r="N270" s="65" t="s">
        <v>261</v>
      </c>
      <c r="O270" s="33" t="s">
        <v>747</v>
      </c>
      <c r="P270" s="68">
        <v>216</v>
      </c>
      <c r="Q270" s="68">
        <v>877</v>
      </c>
      <c r="R270" s="90">
        <v>1</v>
      </c>
      <c r="S270" s="90">
        <v>0</v>
      </c>
      <c r="T270" s="90">
        <v>1</v>
      </c>
      <c r="U270" s="90">
        <v>0</v>
      </c>
      <c r="V270" s="90">
        <v>0</v>
      </c>
      <c r="W270" s="90">
        <v>0</v>
      </c>
      <c r="X270" s="90">
        <v>0</v>
      </c>
      <c r="Y270" s="90">
        <v>0</v>
      </c>
      <c r="Z270" s="90">
        <v>0</v>
      </c>
      <c r="AA270" s="136" t="s">
        <v>54</v>
      </c>
    </row>
    <row r="271" ht="118" customHeight="1" spans="1:27">
      <c r="A271" s="30" t="s">
        <v>748</v>
      </c>
      <c r="B271" s="140" t="s">
        <v>749</v>
      </c>
      <c r="C271" s="35" t="s">
        <v>39</v>
      </c>
      <c r="D271" s="36" t="s">
        <v>750</v>
      </c>
      <c r="E271" s="32" t="s">
        <v>49</v>
      </c>
      <c r="F271" s="36" t="s">
        <v>42</v>
      </c>
      <c r="G271" s="143" t="s">
        <v>751</v>
      </c>
      <c r="H271" s="54">
        <v>137.132</v>
      </c>
      <c r="I271" s="142">
        <v>24.4</v>
      </c>
      <c r="J271" s="162"/>
      <c r="K271" s="53"/>
      <c r="L271" s="54">
        <f t="shared" si="63"/>
        <v>112.732</v>
      </c>
      <c r="M271" s="65" t="s">
        <v>286</v>
      </c>
      <c r="N271" s="65" t="s">
        <v>268</v>
      </c>
      <c r="O271" s="33" t="s">
        <v>752</v>
      </c>
      <c r="P271" s="68">
        <v>217</v>
      </c>
      <c r="Q271" s="68">
        <v>923</v>
      </c>
      <c r="R271" s="90">
        <v>1</v>
      </c>
      <c r="S271" s="90"/>
      <c r="T271" s="90">
        <v>1</v>
      </c>
      <c r="U271" s="90">
        <v>0</v>
      </c>
      <c r="V271" s="90">
        <v>0</v>
      </c>
      <c r="W271" s="90">
        <v>0</v>
      </c>
      <c r="X271" s="90">
        <v>0</v>
      </c>
      <c r="Y271" s="90">
        <v>0</v>
      </c>
      <c r="Z271" s="90">
        <v>0</v>
      </c>
      <c r="AA271" s="136" t="s">
        <v>54</v>
      </c>
    </row>
    <row r="272" ht="106" customHeight="1" spans="1:27">
      <c r="A272" s="30" t="s">
        <v>753</v>
      </c>
      <c r="B272" s="140" t="s">
        <v>754</v>
      </c>
      <c r="C272" s="35" t="s">
        <v>39</v>
      </c>
      <c r="D272" s="36" t="s">
        <v>272</v>
      </c>
      <c r="E272" s="32" t="s">
        <v>49</v>
      </c>
      <c r="F272" s="36" t="s">
        <v>42</v>
      </c>
      <c r="G272" s="143" t="s">
        <v>755</v>
      </c>
      <c r="H272" s="54">
        <v>53.036</v>
      </c>
      <c r="I272" s="142">
        <v>30.054</v>
      </c>
      <c r="J272" s="162"/>
      <c r="K272" s="53"/>
      <c r="L272" s="54">
        <f t="shared" si="63"/>
        <v>22.982</v>
      </c>
      <c r="M272" s="65" t="s">
        <v>280</v>
      </c>
      <c r="N272" s="65" t="s">
        <v>52</v>
      </c>
      <c r="O272" s="33" t="s">
        <v>756</v>
      </c>
      <c r="P272" s="68">
        <v>95</v>
      </c>
      <c r="Q272" s="68">
        <v>410</v>
      </c>
      <c r="R272" s="90">
        <v>1</v>
      </c>
      <c r="S272" s="90">
        <v>0</v>
      </c>
      <c r="T272" s="90">
        <v>1</v>
      </c>
      <c r="U272" s="90">
        <v>4</v>
      </c>
      <c r="V272" s="90">
        <v>22</v>
      </c>
      <c r="W272" s="90">
        <v>4</v>
      </c>
      <c r="X272" s="90">
        <v>22</v>
      </c>
      <c r="Y272" s="90">
        <v>0</v>
      </c>
      <c r="Z272" s="90">
        <v>0</v>
      </c>
      <c r="AA272" s="136" t="s">
        <v>54</v>
      </c>
    </row>
    <row r="273" ht="131" customHeight="1" spans="1:27">
      <c r="A273" s="30" t="s">
        <v>757</v>
      </c>
      <c r="B273" s="140" t="s">
        <v>758</v>
      </c>
      <c r="C273" s="35" t="s">
        <v>39</v>
      </c>
      <c r="D273" s="36" t="s">
        <v>759</v>
      </c>
      <c r="E273" s="32" t="s">
        <v>49</v>
      </c>
      <c r="F273" s="36" t="s">
        <v>42</v>
      </c>
      <c r="G273" s="143" t="s">
        <v>760</v>
      </c>
      <c r="H273" s="54">
        <v>81.3956</v>
      </c>
      <c r="I273" s="142">
        <v>26.3581</v>
      </c>
      <c r="J273" s="162"/>
      <c r="K273" s="53"/>
      <c r="L273" s="54">
        <f t="shared" si="63"/>
        <v>55.0375</v>
      </c>
      <c r="M273" s="65" t="s">
        <v>285</v>
      </c>
      <c r="N273" s="65" t="s">
        <v>286</v>
      </c>
      <c r="O273" s="33" t="s">
        <v>761</v>
      </c>
      <c r="P273" s="68">
        <v>103</v>
      </c>
      <c r="Q273" s="68">
        <v>439</v>
      </c>
      <c r="R273" s="90">
        <v>1</v>
      </c>
      <c r="S273" s="90">
        <v>0</v>
      </c>
      <c r="T273" s="90">
        <v>1</v>
      </c>
      <c r="U273" s="90">
        <v>1</v>
      </c>
      <c r="V273" s="90">
        <v>3</v>
      </c>
      <c r="W273" s="90">
        <v>1</v>
      </c>
      <c r="X273" s="90">
        <v>3</v>
      </c>
      <c r="Y273" s="90">
        <v>0</v>
      </c>
      <c r="Z273" s="90">
        <v>0</v>
      </c>
      <c r="AA273" s="136" t="s">
        <v>54</v>
      </c>
    </row>
    <row r="274" ht="110" customHeight="1" spans="1:27">
      <c r="A274" s="30" t="s">
        <v>762</v>
      </c>
      <c r="B274" s="140" t="s">
        <v>763</v>
      </c>
      <c r="C274" s="35" t="s">
        <v>39</v>
      </c>
      <c r="D274" s="36" t="s">
        <v>764</v>
      </c>
      <c r="E274" s="32" t="s">
        <v>49</v>
      </c>
      <c r="F274" s="36" t="s">
        <v>42</v>
      </c>
      <c r="G274" s="143" t="s">
        <v>765</v>
      </c>
      <c r="H274" s="54">
        <v>64.543</v>
      </c>
      <c r="I274" s="142">
        <v>22.652</v>
      </c>
      <c r="J274" s="162"/>
      <c r="K274" s="53"/>
      <c r="L274" s="54">
        <f t="shared" si="63"/>
        <v>41.891</v>
      </c>
      <c r="M274" s="65" t="s">
        <v>279</v>
      </c>
      <c r="N274" s="65" t="s">
        <v>291</v>
      </c>
      <c r="O274" s="33" t="s">
        <v>766</v>
      </c>
      <c r="P274" s="68">
        <v>107</v>
      </c>
      <c r="Q274" s="68">
        <v>448</v>
      </c>
      <c r="R274" s="90">
        <v>1</v>
      </c>
      <c r="S274" s="90">
        <v>1</v>
      </c>
      <c r="T274" s="90">
        <v>1</v>
      </c>
      <c r="U274" s="90">
        <v>11</v>
      </c>
      <c r="V274" s="90">
        <v>43</v>
      </c>
      <c r="W274" s="90">
        <v>9</v>
      </c>
      <c r="X274" s="90">
        <v>34</v>
      </c>
      <c r="Y274" s="90">
        <v>2</v>
      </c>
      <c r="Z274" s="90">
        <v>9</v>
      </c>
      <c r="AA274" s="136" t="s">
        <v>54</v>
      </c>
    </row>
    <row r="275" ht="110" customHeight="1" spans="1:27">
      <c r="A275" s="30" t="s">
        <v>767</v>
      </c>
      <c r="B275" s="140" t="s">
        <v>768</v>
      </c>
      <c r="C275" s="35" t="s">
        <v>39</v>
      </c>
      <c r="D275" s="36" t="s">
        <v>769</v>
      </c>
      <c r="E275" s="32" t="s">
        <v>49</v>
      </c>
      <c r="F275" s="36" t="s">
        <v>42</v>
      </c>
      <c r="G275" s="143" t="s">
        <v>770</v>
      </c>
      <c r="H275" s="54">
        <v>93.743</v>
      </c>
      <c r="I275" s="142">
        <v>22.672</v>
      </c>
      <c r="J275" s="162"/>
      <c r="K275" s="53"/>
      <c r="L275" s="54">
        <f t="shared" si="63"/>
        <v>71.071</v>
      </c>
      <c r="M275" s="65" t="s">
        <v>280</v>
      </c>
      <c r="N275" s="65" t="s">
        <v>285</v>
      </c>
      <c r="O275" s="33" t="s">
        <v>771</v>
      </c>
      <c r="P275" s="90">
        <v>187</v>
      </c>
      <c r="Q275" s="90">
        <v>716</v>
      </c>
      <c r="R275" s="90">
        <v>1</v>
      </c>
      <c r="S275" s="90">
        <v>1</v>
      </c>
      <c r="T275" s="90">
        <v>1</v>
      </c>
      <c r="U275" s="90">
        <v>17</v>
      </c>
      <c r="V275" s="90">
        <v>51</v>
      </c>
      <c r="W275" s="90">
        <v>16</v>
      </c>
      <c r="X275" s="90">
        <v>49</v>
      </c>
      <c r="Y275" s="90">
        <v>1</v>
      </c>
      <c r="Z275" s="90">
        <v>2</v>
      </c>
      <c r="AA275" s="136" t="s">
        <v>54</v>
      </c>
    </row>
    <row r="276" ht="85" customHeight="1" spans="1:27">
      <c r="A276" s="30" t="s">
        <v>772</v>
      </c>
      <c r="B276" s="140" t="s">
        <v>773</v>
      </c>
      <c r="C276" s="35" t="s">
        <v>39</v>
      </c>
      <c r="D276" s="36" t="s">
        <v>774</v>
      </c>
      <c r="E276" s="32" t="s">
        <v>49</v>
      </c>
      <c r="F276" s="36" t="s">
        <v>42</v>
      </c>
      <c r="G276" s="143" t="s">
        <v>775</v>
      </c>
      <c r="H276" s="54">
        <v>11.445</v>
      </c>
      <c r="I276" s="142">
        <v>11.445</v>
      </c>
      <c r="J276" s="162"/>
      <c r="K276" s="53"/>
      <c r="L276" s="54"/>
      <c r="M276" s="65" t="s">
        <v>286</v>
      </c>
      <c r="N276" s="65" t="s">
        <v>398</v>
      </c>
      <c r="O276" s="33" t="s">
        <v>776</v>
      </c>
      <c r="P276" s="68">
        <v>71</v>
      </c>
      <c r="Q276" s="68">
        <v>258</v>
      </c>
      <c r="R276" s="90">
        <v>1</v>
      </c>
      <c r="S276" s="90">
        <v>1</v>
      </c>
      <c r="T276" s="90">
        <v>1</v>
      </c>
      <c r="U276" s="90">
        <v>5</v>
      </c>
      <c r="V276" s="90">
        <v>19</v>
      </c>
      <c r="W276" s="90">
        <v>5</v>
      </c>
      <c r="X276" s="90">
        <v>19</v>
      </c>
      <c r="Y276" s="90">
        <v>0</v>
      </c>
      <c r="Z276" s="90">
        <v>0</v>
      </c>
      <c r="AA276" s="136" t="s">
        <v>54</v>
      </c>
    </row>
    <row r="277" ht="105" customHeight="1" spans="1:27">
      <c r="A277" s="30" t="s">
        <v>777</v>
      </c>
      <c r="B277" s="140" t="s">
        <v>778</v>
      </c>
      <c r="C277" s="35" t="s">
        <v>39</v>
      </c>
      <c r="D277" s="36" t="s">
        <v>779</v>
      </c>
      <c r="E277" s="32" t="s">
        <v>49</v>
      </c>
      <c r="F277" s="36" t="s">
        <v>42</v>
      </c>
      <c r="G277" s="143" t="s">
        <v>780</v>
      </c>
      <c r="H277" s="54">
        <v>90.483</v>
      </c>
      <c r="I277" s="142">
        <v>21.492</v>
      </c>
      <c r="J277" s="162"/>
      <c r="K277" s="53"/>
      <c r="L277" s="54">
        <f t="shared" si="63"/>
        <v>68.991</v>
      </c>
      <c r="M277" s="65" t="s">
        <v>286</v>
      </c>
      <c r="N277" s="65" t="s">
        <v>398</v>
      </c>
      <c r="O277" s="33" t="s">
        <v>776</v>
      </c>
      <c r="P277" s="68">
        <v>71</v>
      </c>
      <c r="Q277" s="68">
        <v>258</v>
      </c>
      <c r="R277" s="90">
        <v>1</v>
      </c>
      <c r="S277" s="90">
        <v>1</v>
      </c>
      <c r="T277" s="90">
        <v>1</v>
      </c>
      <c r="U277" s="90">
        <v>5</v>
      </c>
      <c r="V277" s="90">
        <v>19</v>
      </c>
      <c r="W277" s="90">
        <v>5</v>
      </c>
      <c r="X277" s="90">
        <v>19</v>
      </c>
      <c r="Y277" s="90">
        <v>0</v>
      </c>
      <c r="Z277" s="90">
        <v>0</v>
      </c>
      <c r="AA277" s="136" t="s">
        <v>54</v>
      </c>
    </row>
    <row r="278" ht="110" customHeight="1" spans="1:27">
      <c r="A278" s="30" t="s">
        <v>781</v>
      </c>
      <c r="B278" s="140" t="s">
        <v>782</v>
      </c>
      <c r="C278" s="32" t="s">
        <v>39</v>
      </c>
      <c r="D278" s="32" t="s">
        <v>783</v>
      </c>
      <c r="E278" s="32" t="s">
        <v>49</v>
      </c>
      <c r="F278" s="36" t="s">
        <v>42</v>
      </c>
      <c r="G278" s="143" t="s">
        <v>784</v>
      </c>
      <c r="H278" s="54">
        <v>12.7778</v>
      </c>
      <c r="I278" s="54">
        <v>12.7778</v>
      </c>
      <c r="J278" s="162"/>
      <c r="K278" s="53"/>
      <c r="L278" s="54"/>
      <c r="M278" s="65" t="s">
        <v>291</v>
      </c>
      <c r="N278" s="65" t="s">
        <v>262</v>
      </c>
      <c r="O278" s="33" t="s">
        <v>785</v>
      </c>
      <c r="P278" s="68"/>
      <c r="Q278" s="68"/>
      <c r="R278" s="68"/>
      <c r="S278" s="68"/>
      <c r="T278" s="68"/>
      <c r="U278" s="68"/>
      <c r="V278" s="68"/>
      <c r="W278" s="68"/>
      <c r="X278" s="68"/>
      <c r="Y278" s="68"/>
      <c r="Z278" s="68"/>
      <c r="AA278" s="136" t="s">
        <v>54</v>
      </c>
    </row>
    <row r="279" ht="152" customHeight="1" spans="1:27">
      <c r="A279" s="30" t="s">
        <v>786</v>
      </c>
      <c r="B279" s="140" t="s">
        <v>787</v>
      </c>
      <c r="C279" s="32" t="s">
        <v>39</v>
      </c>
      <c r="D279" s="32" t="s">
        <v>788</v>
      </c>
      <c r="E279" s="32" t="s">
        <v>49</v>
      </c>
      <c r="F279" s="36" t="s">
        <v>42</v>
      </c>
      <c r="G279" s="143" t="s">
        <v>789</v>
      </c>
      <c r="H279" s="54">
        <v>20.0032</v>
      </c>
      <c r="I279" s="141">
        <v>20.0032</v>
      </c>
      <c r="J279" s="162"/>
      <c r="K279" s="53"/>
      <c r="L279" s="54"/>
      <c r="M279" s="65" t="s">
        <v>280</v>
      </c>
      <c r="N279" s="65" t="s">
        <v>261</v>
      </c>
      <c r="O279" s="33" t="s">
        <v>456</v>
      </c>
      <c r="P279" s="68">
        <v>928</v>
      </c>
      <c r="Q279" s="68">
        <v>3550</v>
      </c>
      <c r="R279" s="68">
        <v>1</v>
      </c>
      <c r="S279" s="68">
        <v>1</v>
      </c>
      <c r="T279" s="68">
        <v>6</v>
      </c>
      <c r="U279" s="68">
        <v>575</v>
      </c>
      <c r="V279" s="68">
        <v>2120</v>
      </c>
      <c r="W279" s="68">
        <v>521</v>
      </c>
      <c r="X279" s="68">
        <v>1987</v>
      </c>
      <c r="Y279" s="68">
        <v>54</v>
      </c>
      <c r="Z279" s="68">
        <v>133</v>
      </c>
      <c r="AA279" s="136" t="s">
        <v>97</v>
      </c>
    </row>
    <row r="280" ht="96" customHeight="1" spans="1:27">
      <c r="A280" s="30" t="s">
        <v>790</v>
      </c>
      <c r="B280" s="45" t="s">
        <v>791</v>
      </c>
      <c r="C280" s="45" t="s">
        <v>39</v>
      </c>
      <c r="D280" s="47" t="s">
        <v>792</v>
      </c>
      <c r="E280" s="47" t="s">
        <v>95</v>
      </c>
      <c r="F280" s="35" t="s">
        <v>74</v>
      </c>
      <c r="G280" s="48" t="s">
        <v>793</v>
      </c>
      <c r="H280" s="49">
        <f>I280+J280+L280</f>
        <v>33.53</v>
      </c>
      <c r="I280" s="49">
        <v>31.83</v>
      </c>
      <c r="J280" s="53"/>
      <c r="K280" s="53"/>
      <c r="L280" s="49">
        <v>1.7</v>
      </c>
      <c r="M280" s="74">
        <v>44958</v>
      </c>
      <c r="N280" s="74">
        <v>45108</v>
      </c>
      <c r="O280" s="49"/>
      <c r="P280" s="163">
        <v>34</v>
      </c>
      <c r="Q280" s="164">
        <v>120</v>
      </c>
      <c r="R280" s="164">
        <v>1</v>
      </c>
      <c r="S280" s="164">
        <v>10</v>
      </c>
      <c r="T280" s="165">
        <v>1</v>
      </c>
      <c r="U280" s="165">
        <v>34</v>
      </c>
      <c r="V280" s="165">
        <v>120</v>
      </c>
      <c r="W280" s="165">
        <v>24</v>
      </c>
      <c r="X280" s="165">
        <v>82</v>
      </c>
      <c r="Y280" s="165">
        <v>10</v>
      </c>
      <c r="Z280" s="165">
        <v>38</v>
      </c>
      <c r="AA280" s="136" t="s">
        <v>97</v>
      </c>
    </row>
    <row r="281" ht="90" customHeight="1" spans="1:27">
      <c r="A281" s="30" t="s">
        <v>794</v>
      </c>
      <c r="B281" s="45" t="s">
        <v>795</v>
      </c>
      <c r="C281" s="46" t="s">
        <v>39</v>
      </c>
      <c r="D281" s="47" t="s">
        <v>796</v>
      </c>
      <c r="E281" s="47" t="s">
        <v>95</v>
      </c>
      <c r="F281" s="35" t="s">
        <v>74</v>
      </c>
      <c r="G281" s="48" t="s">
        <v>797</v>
      </c>
      <c r="H281" s="49">
        <f>I281+J281+K281+L281</f>
        <v>122.13</v>
      </c>
      <c r="I281" s="49">
        <v>110.83</v>
      </c>
      <c r="J281" s="53"/>
      <c r="K281" s="53"/>
      <c r="L281" s="49">
        <v>11.3</v>
      </c>
      <c r="M281" s="74">
        <v>44958</v>
      </c>
      <c r="N281" s="74">
        <v>45108</v>
      </c>
      <c r="O281" s="49"/>
      <c r="P281" s="49">
        <v>113</v>
      </c>
      <c r="Q281" s="49">
        <v>483</v>
      </c>
      <c r="R281" s="165">
        <v>1</v>
      </c>
      <c r="S281" s="165">
        <v>10</v>
      </c>
      <c r="T281" s="165">
        <v>1</v>
      </c>
      <c r="U281" s="165">
        <v>113</v>
      </c>
      <c r="V281" s="165">
        <v>483</v>
      </c>
      <c r="W281" s="165">
        <v>75</v>
      </c>
      <c r="X281" s="165">
        <v>350</v>
      </c>
      <c r="Y281" s="165">
        <v>38</v>
      </c>
      <c r="Z281" s="165">
        <v>133</v>
      </c>
      <c r="AA281" s="136" t="s">
        <v>97</v>
      </c>
    </row>
    <row r="282" ht="198" customHeight="1" spans="1:27">
      <c r="A282" s="30" t="s">
        <v>798</v>
      </c>
      <c r="B282" s="46" t="s">
        <v>799</v>
      </c>
      <c r="C282" s="46" t="s">
        <v>39</v>
      </c>
      <c r="D282" s="47" t="s">
        <v>800</v>
      </c>
      <c r="E282" s="47" t="s">
        <v>95</v>
      </c>
      <c r="F282" s="35" t="s">
        <v>386</v>
      </c>
      <c r="G282" s="158" t="s">
        <v>801</v>
      </c>
      <c r="H282" s="49">
        <v>100</v>
      </c>
      <c r="I282" s="49">
        <v>100</v>
      </c>
      <c r="J282" s="53"/>
      <c r="K282" s="53"/>
      <c r="L282" s="49"/>
      <c r="M282" s="74">
        <v>44958</v>
      </c>
      <c r="N282" s="74">
        <v>45108</v>
      </c>
      <c r="O282" s="49"/>
      <c r="P282" s="49">
        <v>248</v>
      </c>
      <c r="Q282" s="49">
        <v>983</v>
      </c>
      <c r="R282" s="165">
        <v>1</v>
      </c>
      <c r="S282" s="165">
        <v>7</v>
      </c>
      <c r="T282" s="165">
        <v>1</v>
      </c>
      <c r="U282" s="49">
        <v>248</v>
      </c>
      <c r="V282" s="49">
        <v>983</v>
      </c>
      <c r="W282" s="165">
        <v>106</v>
      </c>
      <c r="X282" s="165">
        <v>315</v>
      </c>
      <c r="Y282" s="165">
        <v>23</v>
      </c>
      <c r="Z282" s="165">
        <v>59</v>
      </c>
      <c r="AA282" s="136" t="s">
        <v>97</v>
      </c>
    </row>
    <row r="283" s="10" customFormat="1" ht="102" customHeight="1" spans="1:27">
      <c r="A283" s="30" t="s">
        <v>802</v>
      </c>
      <c r="B283" s="31" t="s">
        <v>803</v>
      </c>
      <c r="C283" s="31" t="s">
        <v>39</v>
      </c>
      <c r="D283" s="32" t="s">
        <v>139</v>
      </c>
      <c r="E283" s="32" t="s">
        <v>140</v>
      </c>
      <c r="F283" s="32" t="s">
        <v>42</v>
      </c>
      <c r="G283" s="33" t="s">
        <v>804</v>
      </c>
      <c r="H283" s="53">
        <v>99.97</v>
      </c>
      <c r="I283" s="53">
        <v>99.97</v>
      </c>
      <c r="J283" s="53"/>
      <c r="K283" s="53"/>
      <c r="L283" s="53"/>
      <c r="M283" s="79">
        <v>2023.3</v>
      </c>
      <c r="N283" s="79">
        <v>2023.4</v>
      </c>
      <c r="O283" s="53">
        <v>8</v>
      </c>
      <c r="P283" s="53">
        <v>149</v>
      </c>
      <c r="Q283" s="53">
        <v>447</v>
      </c>
      <c r="R283" s="68">
        <v>1</v>
      </c>
      <c r="S283" s="68">
        <v>1</v>
      </c>
      <c r="T283" s="68">
        <v>7</v>
      </c>
      <c r="U283" s="68">
        <v>149</v>
      </c>
      <c r="V283" s="68">
        <v>447</v>
      </c>
      <c r="W283" s="68">
        <v>38</v>
      </c>
      <c r="X283" s="68">
        <v>140</v>
      </c>
      <c r="Y283" s="68">
        <v>5</v>
      </c>
      <c r="Z283" s="68">
        <v>23</v>
      </c>
      <c r="AA283" s="136" t="s">
        <v>139</v>
      </c>
    </row>
    <row r="284" ht="107" customHeight="1" spans="1:27">
      <c r="A284" s="30" t="s">
        <v>805</v>
      </c>
      <c r="B284" s="46" t="s">
        <v>806</v>
      </c>
      <c r="C284" s="46" t="s">
        <v>39</v>
      </c>
      <c r="D284" s="47" t="s">
        <v>139</v>
      </c>
      <c r="E284" s="47" t="s">
        <v>140</v>
      </c>
      <c r="F284" s="35" t="s">
        <v>42</v>
      </c>
      <c r="G284" s="158" t="s">
        <v>807</v>
      </c>
      <c r="H284" s="49">
        <v>37.46</v>
      </c>
      <c r="I284" s="49">
        <v>37.46</v>
      </c>
      <c r="J284" s="53"/>
      <c r="K284" s="53"/>
      <c r="L284" s="49"/>
      <c r="M284" s="74">
        <v>44958</v>
      </c>
      <c r="N284" s="74">
        <v>45108</v>
      </c>
      <c r="O284" s="49">
        <v>8</v>
      </c>
      <c r="P284" s="49">
        <v>257</v>
      </c>
      <c r="Q284" s="49">
        <v>840</v>
      </c>
      <c r="R284" s="165">
        <v>1</v>
      </c>
      <c r="S284" s="165">
        <v>1</v>
      </c>
      <c r="T284" s="165">
        <v>6</v>
      </c>
      <c r="U284" s="49">
        <v>257</v>
      </c>
      <c r="V284" s="49">
        <v>840</v>
      </c>
      <c r="W284" s="165">
        <v>73</v>
      </c>
      <c r="X284" s="165">
        <v>291</v>
      </c>
      <c r="Y284" s="165">
        <v>15</v>
      </c>
      <c r="Z284" s="165">
        <v>38</v>
      </c>
      <c r="AA284" s="136" t="s">
        <v>139</v>
      </c>
    </row>
    <row r="285" ht="105" customHeight="1" spans="1:27">
      <c r="A285" s="30" t="s">
        <v>808</v>
      </c>
      <c r="B285" s="46" t="s">
        <v>809</v>
      </c>
      <c r="C285" s="46" t="s">
        <v>39</v>
      </c>
      <c r="D285" s="47" t="s">
        <v>139</v>
      </c>
      <c r="E285" s="47" t="s">
        <v>140</v>
      </c>
      <c r="F285" s="35" t="s">
        <v>42</v>
      </c>
      <c r="G285" s="158" t="s">
        <v>810</v>
      </c>
      <c r="H285" s="49">
        <v>28.51</v>
      </c>
      <c r="I285" s="49">
        <v>28.51</v>
      </c>
      <c r="J285" s="53"/>
      <c r="K285" s="53"/>
      <c r="L285" s="49"/>
      <c r="M285" s="74">
        <v>44958</v>
      </c>
      <c r="N285" s="74">
        <v>45108</v>
      </c>
      <c r="O285" s="49">
        <v>8</v>
      </c>
      <c r="P285" s="49">
        <v>149</v>
      </c>
      <c r="Q285" s="49">
        <v>447</v>
      </c>
      <c r="R285" s="165">
        <v>1</v>
      </c>
      <c r="S285" s="165">
        <v>1</v>
      </c>
      <c r="T285" s="165">
        <v>7</v>
      </c>
      <c r="U285" s="49">
        <v>149</v>
      </c>
      <c r="V285" s="49">
        <v>447</v>
      </c>
      <c r="W285" s="165">
        <v>38</v>
      </c>
      <c r="X285" s="165">
        <v>140</v>
      </c>
      <c r="Y285" s="165">
        <v>5</v>
      </c>
      <c r="Z285" s="165">
        <v>23</v>
      </c>
      <c r="AA285" s="136" t="s">
        <v>139</v>
      </c>
    </row>
    <row r="286" ht="102" customHeight="1" spans="1:27">
      <c r="A286" s="30" t="s">
        <v>811</v>
      </c>
      <c r="B286" s="46" t="s">
        <v>812</v>
      </c>
      <c r="C286" s="46" t="s">
        <v>39</v>
      </c>
      <c r="D286" s="47" t="s">
        <v>139</v>
      </c>
      <c r="E286" s="47" t="s">
        <v>140</v>
      </c>
      <c r="F286" s="35" t="s">
        <v>42</v>
      </c>
      <c r="G286" s="158" t="s">
        <v>813</v>
      </c>
      <c r="H286" s="49">
        <v>44.75</v>
      </c>
      <c r="I286" s="49">
        <v>44.75</v>
      </c>
      <c r="J286" s="53"/>
      <c r="K286" s="53"/>
      <c r="L286" s="49"/>
      <c r="M286" s="74">
        <v>44958</v>
      </c>
      <c r="N286" s="74">
        <v>45108</v>
      </c>
      <c r="O286" s="49">
        <v>8</v>
      </c>
      <c r="P286" s="49">
        <v>422</v>
      </c>
      <c r="Q286" s="49">
        <v>1413</v>
      </c>
      <c r="R286" s="165">
        <v>1</v>
      </c>
      <c r="S286" s="165">
        <v>1</v>
      </c>
      <c r="T286" s="165">
        <v>12</v>
      </c>
      <c r="U286" s="49">
        <v>422</v>
      </c>
      <c r="V286" s="49">
        <v>1413</v>
      </c>
      <c r="W286" s="165">
        <v>137</v>
      </c>
      <c r="X286" s="165">
        <v>549</v>
      </c>
      <c r="Y286" s="165">
        <v>17</v>
      </c>
      <c r="Z286" s="165">
        <v>63</v>
      </c>
      <c r="AA286" s="136" t="s">
        <v>139</v>
      </c>
    </row>
    <row r="287" ht="107" customHeight="1" spans="1:27">
      <c r="A287" s="30" t="s">
        <v>814</v>
      </c>
      <c r="B287" s="46" t="s">
        <v>815</v>
      </c>
      <c r="C287" s="46" t="s">
        <v>39</v>
      </c>
      <c r="D287" s="47" t="s">
        <v>139</v>
      </c>
      <c r="E287" s="47" t="s">
        <v>140</v>
      </c>
      <c r="F287" s="35" t="s">
        <v>42</v>
      </c>
      <c r="G287" s="158" t="s">
        <v>816</v>
      </c>
      <c r="H287" s="49">
        <v>41.89</v>
      </c>
      <c r="I287" s="49">
        <v>41.89</v>
      </c>
      <c r="J287" s="53"/>
      <c r="K287" s="53"/>
      <c r="L287" s="49"/>
      <c r="M287" s="74">
        <v>44958</v>
      </c>
      <c r="N287" s="74">
        <v>45108</v>
      </c>
      <c r="O287" s="49">
        <v>8</v>
      </c>
      <c r="P287" s="49">
        <v>425</v>
      </c>
      <c r="Q287" s="49">
        <v>1469</v>
      </c>
      <c r="R287" s="165">
        <v>1</v>
      </c>
      <c r="S287" s="165">
        <v>1</v>
      </c>
      <c r="T287" s="165">
        <v>10</v>
      </c>
      <c r="U287" s="49">
        <v>425</v>
      </c>
      <c r="V287" s="49">
        <v>1469</v>
      </c>
      <c r="W287" s="165">
        <v>108</v>
      </c>
      <c r="X287" s="165">
        <v>463</v>
      </c>
      <c r="Y287" s="165">
        <v>16</v>
      </c>
      <c r="Z287" s="165">
        <v>66</v>
      </c>
      <c r="AA287" s="136" t="s">
        <v>139</v>
      </c>
    </row>
    <row r="288" ht="107" customHeight="1" spans="1:27">
      <c r="A288" s="30" t="s">
        <v>817</v>
      </c>
      <c r="B288" s="46" t="s">
        <v>818</v>
      </c>
      <c r="C288" s="46" t="s">
        <v>39</v>
      </c>
      <c r="D288" s="47" t="s">
        <v>819</v>
      </c>
      <c r="E288" s="47" t="s">
        <v>73</v>
      </c>
      <c r="F288" s="35" t="s">
        <v>42</v>
      </c>
      <c r="G288" s="158" t="s">
        <v>820</v>
      </c>
      <c r="H288" s="49">
        <v>52.73</v>
      </c>
      <c r="I288" s="49">
        <v>52.73</v>
      </c>
      <c r="J288" s="53"/>
      <c r="K288" s="53"/>
      <c r="L288" s="49"/>
      <c r="M288" s="74">
        <v>44958</v>
      </c>
      <c r="N288" s="74">
        <v>45108</v>
      </c>
      <c r="O288" s="49"/>
      <c r="P288" s="49">
        <v>126</v>
      </c>
      <c r="Q288" s="49">
        <v>463</v>
      </c>
      <c r="R288" s="165">
        <v>1</v>
      </c>
      <c r="S288" s="165">
        <v>1</v>
      </c>
      <c r="T288" s="165">
        <v>1</v>
      </c>
      <c r="U288" s="49">
        <v>1260</v>
      </c>
      <c r="V288" s="49">
        <v>463</v>
      </c>
      <c r="W288" s="165">
        <v>32</v>
      </c>
      <c r="X288" s="165">
        <v>97</v>
      </c>
      <c r="Y288" s="165">
        <v>5</v>
      </c>
      <c r="Z288" s="165">
        <v>16</v>
      </c>
      <c r="AA288" s="136" t="s">
        <v>77</v>
      </c>
    </row>
    <row r="289" ht="107" customHeight="1" spans="1:27">
      <c r="A289" s="30" t="s">
        <v>821</v>
      </c>
      <c r="B289" s="46" t="s">
        <v>822</v>
      </c>
      <c r="C289" s="46" t="s">
        <v>39</v>
      </c>
      <c r="D289" s="47" t="s">
        <v>175</v>
      </c>
      <c r="E289" s="47" t="s">
        <v>73</v>
      </c>
      <c r="F289" s="35" t="s">
        <v>42</v>
      </c>
      <c r="G289" s="158" t="s">
        <v>823</v>
      </c>
      <c r="H289" s="49">
        <v>38.91</v>
      </c>
      <c r="I289" s="49">
        <v>38.91</v>
      </c>
      <c r="J289" s="53"/>
      <c r="K289" s="53"/>
      <c r="L289" s="49"/>
      <c r="M289" s="74">
        <v>44958</v>
      </c>
      <c r="N289" s="74">
        <v>45108</v>
      </c>
      <c r="O289" s="49"/>
      <c r="P289" s="49">
        <v>91</v>
      </c>
      <c r="Q289" s="49">
        <v>355</v>
      </c>
      <c r="R289" s="165">
        <v>1</v>
      </c>
      <c r="S289" s="165">
        <v>1</v>
      </c>
      <c r="T289" s="165">
        <v>1</v>
      </c>
      <c r="U289" s="49">
        <v>91</v>
      </c>
      <c r="V289" s="49">
        <v>355</v>
      </c>
      <c r="W289" s="165">
        <v>22</v>
      </c>
      <c r="X289" s="165">
        <v>68</v>
      </c>
      <c r="Y289" s="165">
        <v>4</v>
      </c>
      <c r="Z289" s="165">
        <v>12</v>
      </c>
      <c r="AA289" s="136" t="s">
        <v>77</v>
      </c>
    </row>
    <row r="290" ht="107" customHeight="1" spans="1:27">
      <c r="A290" s="30" t="s">
        <v>824</v>
      </c>
      <c r="B290" s="46" t="s">
        <v>825</v>
      </c>
      <c r="C290" s="46" t="s">
        <v>39</v>
      </c>
      <c r="D290" s="47" t="s">
        <v>826</v>
      </c>
      <c r="E290" s="47" t="s">
        <v>73</v>
      </c>
      <c r="F290" s="35" t="s">
        <v>42</v>
      </c>
      <c r="G290" s="158" t="s">
        <v>827</v>
      </c>
      <c r="H290" s="49">
        <v>27.15</v>
      </c>
      <c r="I290" s="49">
        <v>27.15</v>
      </c>
      <c r="J290" s="53"/>
      <c r="K290" s="53"/>
      <c r="L290" s="49"/>
      <c r="M290" s="74">
        <v>44958</v>
      </c>
      <c r="N290" s="74">
        <v>45108</v>
      </c>
      <c r="O290" s="49"/>
      <c r="P290" s="49">
        <v>67</v>
      </c>
      <c r="Q290" s="49">
        <v>235</v>
      </c>
      <c r="R290" s="165">
        <v>1</v>
      </c>
      <c r="S290" s="165">
        <v>1</v>
      </c>
      <c r="T290" s="165">
        <v>1</v>
      </c>
      <c r="U290" s="49">
        <v>67</v>
      </c>
      <c r="V290" s="49">
        <v>235</v>
      </c>
      <c r="W290" s="165">
        <v>19</v>
      </c>
      <c r="X290" s="165">
        <v>67</v>
      </c>
      <c r="Y290" s="165">
        <v>3</v>
      </c>
      <c r="Z290" s="165">
        <v>9</v>
      </c>
      <c r="AA290" s="136" t="s">
        <v>77</v>
      </c>
    </row>
    <row r="291" ht="107" customHeight="1" spans="1:27">
      <c r="A291" s="30" t="s">
        <v>828</v>
      </c>
      <c r="B291" s="46" t="s">
        <v>829</v>
      </c>
      <c r="C291" s="46" t="s">
        <v>39</v>
      </c>
      <c r="D291" s="47" t="s">
        <v>377</v>
      </c>
      <c r="E291" s="47" t="s">
        <v>73</v>
      </c>
      <c r="F291" s="35" t="s">
        <v>42</v>
      </c>
      <c r="G291" s="158" t="s">
        <v>830</v>
      </c>
      <c r="H291" s="49">
        <v>32.21</v>
      </c>
      <c r="I291" s="49">
        <v>32.21</v>
      </c>
      <c r="J291" s="53"/>
      <c r="K291" s="53"/>
      <c r="L291" s="49"/>
      <c r="M291" s="74">
        <v>44958</v>
      </c>
      <c r="N291" s="74">
        <v>45108</v>
      </c>
      <c r="O291" s="49"/>
      <c r="P291" s="49">
        <v>51</v>
      </c>
      <c r="Q291" s="49">
        <v>208</v>
      </c>
      <c r="R291" s="165">
        <v>1</v>
      </c>
      <c r="S291" s="165">
        <v>1</v>
      </c>
      <c r="T291" s="165">
        <v>1</v>
      </c>
      <c r="U291" s="49">
        <v>51</v>
      </c>
      <c r="V291" s="49">
        <v>208</v>
      </c>
      <c r="W291" s="165">
        <v>10</v>
      </c>
      <c r="X291" s="165">
        <v>47</v>
      </c>
      <c r="Y291" s="165">
        <v>1</v>
      </c>
      <c r="Z291" s="165">
        <v>3</v>
      </c>
      <c r="AA291" s="136" t="s">
        <v>77</v>
      </c>
    </row>
    <row r="292" ht="107" customHeight="1" spans="1:27">
      <c r="A292" s="30" t="s">
        <v>831</v>
      </c>
      <c r="B292" s="46" t="s">
        <v>832</v>
      </c>
      <c r="C292" s="46" t="s">
        <v>39</v>
      </c>
      <c r="D292" s="47" t="s">
        <v>377</v>
      </c>
      <c r="E292" s="47" t="s">
        <v>73</v>
      </c>
      <c r="F292" s="35" t="s">
        <v>42</v>
      </c>
      <c r="G292" s="158" t="s">
        <v>833</v>
      </c>
      <c r="H292" s="49">
        <v>6.5</v>
      </c>
      <c r="I292" s="49">
        <v>6.5</v>
      </c>
      <c r="J292" s="53"/>
      <c r="K292" s="53"/>
      <c r="L292" s="49"/>
      <c r="M292" s="74">
        <v>44958</v>
      </c>
      <c r="N292" s="74">
        <v>45108</v>
      </c>
      <c r="O292" s="49"/>
      <c r="P292" s="49">
        <v>31</v>
      </c>
      <c r="Q292" s="49">
        <v>93</v>
      </c>
      <c r="R292" s="165">
        <v>1</v>
      </c>
      <c r="S292" s="165">
        <v>1</v>
      </c>
      <c r="T292" s="165">
        <v>1</v>
      </c>
      <c r="U292" s="49">
        <v>31</v>
      </c>
      <c r="V292" s="49">
        <v>93</v>
      </c>
      <c r="W292" s="165">
        <v>13</v>
      </c>
      <c r="X292" s="165">
        <v>39</v>
      </c>
      <c r="Y292" s="165">
        <v>1</v>
      </c>
      <c r="Z292" s="165">
        <v>1</v>
      </c>
      <c r="AA292" s="136" t="s">
        <v>77</v>
      </c>
    </row>
    <row r="293" ht="107" customHeight="1" spans="1:27">
      <c r="A293" s="30" t="s">
        <v>834</v>
      </c>
      <c r="B293" s="46" t="s">
        <v>835</v>
      </c>
      <c r="C293" s="46" t="s">
        <v>39</v>
      </c>
      <c r="D293" s="47" t="s">
        <v>836</v>
      </c>
      <c r="E293" s="47" t="s">
        <v>73</v>
      </c>
      <c r="F293" s="35" t="s">
        <v>42</v>
      </c>
      <c r="G293" s="158" t="s">
        <v>837</v>
      </c>
      <c r="H293" s="49">
        <v>75.13</v>
      </c>
      <c r="I293" s="49">
        <v>75.13</v>
      </c>
      <c r="J293" s="53"/>
      <c r="K293" s="53"/>
      <c r="L293" s="49"/>
      <c r="M293" s="74" t="s">
        <v>379</v>
      </c>
      <c r="N293" s="74" t="s">
        <v>380</v>
      </c>
      <c r="O293" s="49"/>
      <c r="P293" s="49">
        <v>82</v>
      </c>
      <c r="Q293" s="49">
        <v>332</v>
      </c>
      <c r="R293" s="165">
        <v>1</v>
      </c>
      <c r="S293" s="165">
        <v>1</v>
      </c>
      <c r="T293" s="165">
        <v>1</v>
      </c>
      <c r="U293" s="49">
        <v>82</v>
      </c>
      <c r="V293" s="49">
        <v>332</v>
      </c>
      <c r="W293" s="165">
        <v>67</v>
      </c>
      <c r="X293" s="165">
        <v>296</v>
      </c>
      <c r="Y293" s="165">
        <v>15</v>
      </c>
      <c r="Z293" s="165">
        <v>36</v>
      </c>
      <c r="AA293" s="136" t="s">
        <v>77</v>
      </c>
    </row>
    <row r="294" ht="107" customHeight="1" spans="1:27">
      <c r="A294" s="30" t="s">
        <v>838</v>
      </c>
      <c r="B294" s="46" t="s">
        <v>839</v>
      </c>
      <c r="C294" s="46" t="s">
        <v>39</v>
      </c>
      <c r="D294" s="47" t="s">
        <v>840</v>
      </c>
      <c r="E294" s="47" t="s">
        <v>73</v>
      </c>
      <c r="F294" s="35" t="s">
        <v>42</v>
      </c>
      <c r="G294" s="158" t="s">
        <v>841</v>
      </c>
      <c r="H294" s="49">
        <v>76.72</v>
      </c>
      <c r="I294" s="49">
        <v>76.72</v>
      </c>
      <c r="J294" s="53"/>
      <c r="K294" s="53"/>
      <c r="L294" s="49"/>
      <c r="M294" s="74" t="s">
        <v>379</v>
      </c>
      <c r="N294" s="74" t="s">
        <v>380</v>
      </c>
      <c r="O294" s="49"/>
      <c r="P294" s="49">
        <v>124</v>
      </c>
      <c r="Q294" s="49">
        <v>514</v>
      </c>
      <c r="R294" s="165">
        <v>1</v>
      </c>
      <c r="S294" s="165">
        <v>1</v>
      </c>
      <c r="T294" s="165">
        <v>1</v>
      </c>
      <c r="U294" s="49">
        <v>124</v>
      </c>
      <c r="V294" s="49">
        <v>514</v>
      </c>
      <c r="W294" s="165">
        <v>9</v>
      </c>
      <c r="X294" s="165">
        <v>33</v>
      </c>
      <c r="Y294" s="165">
        <v>3</v>
      </c>
      <c r="Z294" s="165">
        <v>15</v>
      </c>
      <c r="AA294" s="136" t="s">
        <v>77</v>
      </c>
    </row>
    <row r="295" ht="107" customHeight="1" spans="1:27">
      <c r="A295" s="30" t="s">
        <v>842</v>
      </c>
      <c r="B295" s="46" t="s">
        <v>843</v>
      </c>
      <c r="C295" s="46" t="s">
        <v>39</v>
      </c>
      <c r="D295" s="47" t="s">
        <v>844</v>
      </c>
      <c r="E295" s="47" t="s">
        <v>73</v>
      </c>
      <c r="F295" s="35" t="s">
        <v>42</v>
      </c>
      <c r="G295" s="158" t="s">
        <v>845</v>
      </c>
      <c r="H295" s="49">
        <v>45.48</v>
      </c>
      <c r="I295" s="49">
        <v>45.48</v>
      </c>
      <c r="J295" s="53"/>
      <c r="K295" s="53"/>
      <c r="L295" s="49"/>
      <c r="M295" s="74" t="s">
        <v>379</v>
      </c>
      <c r="N295" s="74" t="s">
        <v>380</v>
      </c>
      <c r="O295" s="49"/>
      <c r="P295" s="49">
        <v>107</v>
      </c>
      <c r="Q295" s="49">
        <v>416</v>
      </c>
      <c r="R295" s="165">
        <v>1</v>
      </c>
      <c r="S295" s="165">
        <v>1</v>
      </c>
      <c r="T295" s="165">
        <v>1</v>
      </c>
      <c r="U295" s="49">
        <v>107</v>
      </c>
      <c r="V295" s="49">
        <v>416</v>
      </c>
      <c r="W295" s="165">
        <v>11</v>
      </c>
      <c r="X295" s="165">
        <v>43</v>
      </c>
      <c r="Y295" s="165">
        <v>2</v>
      </c>
      <c r="Z295" s="165">
        <v>5</v>
      </c>
      <c r="AA295" s="136" t="s">
        <v>77</v>
      </c>
    </row>
    <row r="296" ht="107" customHeight="1" spans="1:27">
      <c r="A296" s="30" t="s">
        <v>846</v>
      </c>
      <c r="B296" s="46" t="s">
        <v>847</v>
      </c>
      <c r="C296" s="46" t="s">
        <v>39</v>
      </c>
      <c r="D296" s="47" t="s">
        <v>848</v>
      </c>
      <c r="E296" s="47" t="s">
        <v>73</v>
      </c>
      <c r="F296" s="35" t="s">
        <v>42</v>
      </c>
      <c r="G296" s="158" t="s">
        <v>849</v>
      </c>
      <c r="H296" s="49">
        <v>65.01</v>
      </c>
      <c r="I296" s="49">
        <v>65.01</v>
      </c>
      <c r="J296" s="53"/>
      <c r="K296" s="53"/>
      <c r="L296" s="49"/>
      <c r="M296" s="74" t="s">
        <v>379</v>
      </c>
      <c r="N296" s="74" t="s">
        <v>380</v>
      </c>
      <c r="O296" s="49"/>
      <c r="P296" s="49">
        <v>126</v>
      </c>
      <c r="Q296" s="49">
        <v>495</v>
      </c>
      <c r="R296" s="165">
        <v>1</v>
      </c>
      <c r="S296" s="165">
        <v>1</v>
      </c>
      <c r="T296" s="165">
        <v>1</v>
      </c>
      <c r="U296" s="49">
        <v>126</v>
      </c>
      <c r="V296" s="49">
        <v>495</v>
      </c>
      <c r="W296" s="165">
        <v>21</v>
      </c>
      <c r="X296" s="165">
        <v>60</v>
      </c>
      <c r="Y296" s="165">
        <v>7</v>
      </c>
      <c r="Z296" s="165">
        <v>17</v>
      </c>
      <c r="AA296" s="136" t="s">
        <v>77</v>
      </c>
    </row>
    <row r="297" ht="107" customHeight="1" spans="1:27">
      <c r="A297" s="30" t="s">
        <v>850</v>
      </c>
      <c r="B297" s="46" t="s">
        <v>851</v>
      </c>
      <c r="C297" s="46" t="s">
        <v>39</v>
      </c>
      <c r="D297" s="47" t="s">
        <v>852</v>
      </c>
      <c r="E297" s="47" t="s">
        <v>73</v>
      </c>
      <c r="F297" s="35" t="s">
        <v>42</v>
      </c>
      <c r="G297" s="158" t="s">
        <v>853</v>
      </c>
      <c r="H297" s="49">
        <v>14.8</v>
      </c>
      <c r="I297" s="49">
        <v>14.8</v>
      </c>
      <c r="J297" s="53"/>
      <c r="K297" s="53"/>
      <c r="L297" s="49"/>
      <c r="M297" s="74" t="s">
        <v>379</v>
      </c>
      <c r="N297" s="74" t="s">
        <v>380</v>
      </c>
      <c r="O297" s="49"/>
      <c r="P297" s="49">
        <v>27</v>
      </c>
      <c r="Q297" s="49">
        <v>87</v>
      </c>
      <c r="R297" s="165">
        <v>1</v>
      </c>
      <c r="S297" s="165">
        <v>1</v>
      </c>
      <c r="T297" s="165">
        <v>1</v>
      </c>
      <c r="U297" s="49">
        <v>27</v>
      </c>
      <c r="V297" s="49">
        <v>87</v>
      </c>
      <c r="W297" s="165">
        <v>15</v>
      </c>
      <c r="X297" s="165">
        <v>40</v>
      </c>
      <c r="Y297" s="165">
        <v>3</v>
      </c>
      <c r="Z297" s="165">
        <v>6</v>
      </c>
      <c r="AA297" s="136" t="s">
        <v>77</v>
      </c>
    </row>
    <row r="298" ht="162" customHeight="1" spans="1:27">
      <c r="A298" s="30" t="s">
        <v>854</v>
      </c>
      <c r="B298" s="46" t="s">
        <v>855</v>
      </c>
      <c r="C298" s="46" t="s">
        <v>39</v>
      </c>
      <c r="D298" s="47" t="s">
        <v>523</v>
      </c>
      <c r="E298" s="47" t="s">
        <v>73</v>
      </c>
      <c r="F298" s="35" t="s">
        <v>42</v>
      </c>
      <c r="G298" s="158" t="s">
        <v>856</v>
      </c>
      <c r="H298" s="49">
        <v>98.11</v>
      </c>
      <c r="I298" s="49">
        <v>98.11</v>
      </c>
      <c r="J298" s="53"/>
      <c r="K298" s="53"/>
      <c r="L298" s="49"/>
      <c r="M298" s="74" t="s">
        <v>379</v>
      </c>
      <c r="N298" s="74" t="s">
        <v>380</v>
      </c>
      <c r="O298" s="49"/>
      <c r="P298" s="49">
        <v>179</v>
      </c>
      <c r="Q298" s="49">
        <v>685</v>
      </c>
      <c r="R298" s="165">
        <v>1</v>
      </c>
      <c r="S298" s="165">
        <v>1</v>
      </c>
      <c r="T298" s="165">
        <v>1</v>
      </c>
      <c r="U298" s="49">
        <v>179</v>
      </c>
      <c r="V298" s="49">
        <v>685</v>
      </c>
      <c r="W298" s="165">
        <v>36</v>
      </c>
      <c r="X298" s="165">
        <v>126</v>
      </c>
      <c r="Y298" s="165">
        <v>11</v>
      </c>
      <c r="Z298" s="165">
        <v>23</v>
      </c>
      <c r="AA298" s="136" t="s">
        <v>77</v>
      </c>
    </row>
    <row r="299" ht="107" customHeight="1" spans="1:27">
      <c r="A299" s="30" t="s">
        <v>857</v>
      </c>
      <c r="B299" s="46" t="s">
        <v>858</v>
      </c>
      <c r="C299" s="46" t="s">
        <v>39</v>
      </c>
      <c r="D299" s="47" t="s">
        <v>859</v>
      </c>
      <c r="E299" s="47" t="s">
        <v>73</v>
      </c>
      <c r="F299" s="35" t="s">
        <v>42</v>
      </c>
      <c r="G299" s="158" t="s">
        <v>860</v>
      </c>
      <c r="H299" s="49">
        <v>30.03</v>
      </c>
      <c r="I299" s="49">
        <v>30.03</v>
      </c>
      <c r="J299" s="53"/>
      <c r="K299" s="53"/>
      <c r="L299" s="49"/>
      <c r="M299" s="74" t="s">
        <v>379</v>
      </c>
      <c r="N299" s="74" t="s">
        <v>380</v>
      </c>
      <c r="O299" s="49"/>
      <c r="P299" s="49">
        <v>86</v>
      </c>
      <c r="Q299" s="49">
        <v>289</v>
      </c>
      <c r="R299" s="165">
        <v>1</v>
      </c>
      <c r="S299" s="165">
        <v>1</v>
      </c>
      <c r="T299" s="165">
        <v>1</v>
      </c>
      <c r="U299" s="49">
        <v>86</v>
      </c>
      <c r="V299" s="49">
        <v>289</v>
      </c>
      <c r="W299" s="165">
        <v>10</v>
      </c>
      <c r="X299" s="165">
        <v>31</v>
      </c>
      <c r="Y299" s="165">
        <v>3</v>
      </c>
      <c r="Z299" s="165">
        <v>7</v>
      </c>
      <c r="AA299" s="136" t="s">
        <v>77</v>
      </c>
    </row>
    <row r="300" ht="107" customHeight="1" spans="1:27">
      <c r="A300" s="30" t="s">
        <v>861</v>
      </c>
      <c r="B300" s="46" t="s">
        <v>862</v>
      </c>
      <c r="C300" s="46" t="s">
        <v>39</v>
      </c>
      <c r="D300" s="47" t="s">
        <v>863</v>
      </c>
      <c r="E300" s="47" t="s">
        <v>73</v>
      </c>
      <c r="F300" s="35" t="s">
        <v>42</v>
      </c>
      <c r="G300" s="158" t="s">
        <v>864</v>
      </c>
      <c r="H300" s="49">
        <v>42.82</v>
      </c>
      <c r="I300" s="49">
        <v>42.82</v>
      </c>
      <c r="J300" s="53"/>
      <c r="K300" s="53"/>
      <c r="L300" s="49"/>
      <c r="M300" s="74" t="s">
        <v>379</v>
      </c>
      <c r="N300" s="74" t="s">
        <v>380</v>
      </c>
      <c r="O300" s="49"/>
      <c r="P300" s="49">
        <v>76</v>
      </c>
      <c r="Q300" s="49">
        <v>230</v>
      </c>
      <c r="R300" s="165">
        <v>1</v>
      </c>
      <c r="S300" s="165">
        <v>1</v>
      </c>
      <c r="T300" s="165">
        <v>1</v>
      </c>
      <c r="U300" s="49">
        <v>76</v>
      </c>
      <c r="V300" s="49">
        <v>230</v>
      </c>
      <c r="W300" s="165">
        <v>12</v>
      </c>
      <c r="X300" s="165">
        <v>45</v>
      </c>
      <c r="Y300" s="165">
        <v>3</v>
      </c>
      <c r="Z300" s="165">
        <v>6</v>
      </c>
      <c r="AA300" s="136" t="s">
        <v>77</v>
      </c>
    </row>
    <row r="301" ht="107" customHeight="1" spans="1:27">
      <c r="A301" s="30" t="s">
        <v>865</v>
      </c>
      <c r="B301" s="46" t="s">
        <v>866</v>
      </c>
      <c r="C301" s="46" t="s">
        <v>39</v>
      </c>
      <c r="D301" s="47" t="s">
        <v>867</v>
      </c>
      <c r="E301" s="47" t="s">
        <v>73</v>
      </c>
      <c r="F301" s="35" t="s">
        <v>42</v>
      </c>
      <c r="G301" s="158" t="s">
        <v>868</v>
      </c>
      <c r="H301" s="49">
        <v>51.83</v>
      </c>
      <c r="I301" s="49">
        <v>51.83</v>
      </c>
      <c r="J301" s="53"/>
      <c r="K301" s="53"/>
      <c r="L301" s="49"/>
      <c r="M301" s="74" t="s">
        <v>379</v>
      </c>
      <c r="N301" s="74" t="s">
        <v>380</v>
      </c>
      <c r="O301" s="49"/>
      <c r="P301" s="49">
        <v>90</v>
      </c>
      <c r="Q301" s="49">
        <v>288</v>
      </c>
      <c r="R301" s="165">
        <v>1</v>
      </c>
      <c r="S301" s="165">
        <v>1</v>
      </c>
      <c r="T301" s="165">
        <v>1</v>
      </c>
      <c r="U301" s="49">
        <v>90</v>
      </c>
      <c r="V301" s="49">
        <v>288</v>
      </c>
      <c r="W301" s="165">
        <v>14</v>
      </c>
      <c r="X301" s="165">
        <v>37</v>
      </c>
      <c r="Y301" s="165">
        <v>4</v>
      </c>
      <c r="Z301" s="165">
        <v>9</v>
      </c>
      <c r="AA301" s="136" t="s">
        <v>77</v>
      </c>
    </row>
    <row r="302" ht="107" customHeight="1" spans="1:27">
      <c r="A302" s="30" t="s">
        <v>869</v>
      </c>
      <c r="B302" s="46" t="s">
        <v>870</v>
      </c>
      <c r="C302" s="46" t="s">
        <v>39</v>
      </c>
      <c r="D302" s="47" t="s">
        <v>871</v>
      </c>
      <c r="E302" s="47" t="s">
        <v>73</v>
      </c>
      <c r="F302" s="35" t="s">
        <v>42</v>
      </c>
      <c r="G302" s="158" t="s">
        <v>872</v>
      </c>
      <c r="H302" s="49">
        <v>25.39</v>
      </c>
      <c r="I302" s="49">
        <v>25.39</v>
      </c>
      <c r="J302" s="53"/>
      <c r="K302" s="53"/>
      <c r="L302" s="49"/>
      <c r="M302" s="74" t="s">
        <v>379</v>
      </c>
      <c r="N302" s="74" t="s">
        <v>380</v>
      </c>
      <c r="O302" s="49"/>
      <c r="P302" s="49">
        <v>38</v>
      </c>
      <c r="Q302" s="49">
        <v>120</v>
      </c>
      <c r="R302" s="165">
        <v>1</v>
      </c>
      <c r="S302" s="165">
        <v>1</v>
      </c>
      <c r="T302" s="165">
        <v>1</v>
      </c>
      <c r="U302" s="49">
        <v>38</v>
      </c>
      <c r="V302" s="49">
        <v>120</v>
      </c>
      <c r="W302" s="165">
        <v>11</v>
      </c>
      <c r="X302" s="165">
        <v>27</v>
      </c>
      <c r="Y302" s="165">
        <v>1</v>
      </c>
      <c r="Z302" s="165">
        <v>2</v>
      </c>
      <c r="AA302" s="136" t="s">
        <v>77</v>
      </c>
    </row>
    <row r="303" ht="107" customHeight="1" spans="1:27">
      <c r="A303" s="30" t="s">
        <v>873</v>
      </c>
      <c r="B303" s="46" t="s">
        <v>874</v>
      </c>
      <c r="C303" s="46" t="s">
        <v>39</v>
      </c>
      <c r="D303" s="47" t="s">
        <v>875</v>
      </c>
      <c r="E303" s="47" t="s">
        <v>73</v>
      </c>
      <c r="F303" s="35" t="s">
        <v>42</v>
      </c>
      <c r="G303" s="158" t="s">
        <v>876</v>
      </c>
      <c r="H303" s="49">
        <v>39.93</v>
      </c>
      <c r="I303" s="49">
        <v>39.93</v>
      </c>
      <c r="J303" s="53"/>
      <c r="K303" s="53"/>
      <c r="L303" s="49"/>
      <c r="M303" s="74" t="s">
        <v>379</v>
      </c>
      <c r="N303" s="74" t="s">
        <v>380</v>
      </c>
      <c r="O303" s="49"/>
      <c r="P303" s="49">
        <v>117</v>
      </c>
      <c r="Q303" s="49">
        <v>386</v>
      </c>
      <c r="R303" s="165">
        <v>1</v>
      </c>
      <c r="S303" s="165">
        <v>1</v>
      </c>
      <c r="T303" s="165">
        <v>1</v>
      </c>
      <c r="U303" s="49">
        <v>117</v>
      </c>
      <c r="V303" s="49">
        <v>386</v>
      </c>
      <c r="W303" s="165">
        <v>37</v>
      </c>
      <c r="X303" s="165">
        <v>102</v>
      </c>
      <c r="Y303" s="165">
        <v>7</v>
      </c>
      <c r="Z303" s="165">
        <v>26</v>
      </c>
      <c r="AA303" s="136" t="s">
        <v>77</v>
      </c>
    </row>
    <row r="304" ht="107" customHeight="1" spans="1:27">
      <c r="A304" s="30" t="s">
        <v>877</v>
      </c>
      <c r="B304" s="46" t="s">
        <v>878</v>
      </c>
      <c r="C304" s="46" t="s">
        <v>39</v>
      </c>
      <c r="D304" s="47" t="s">
        <v>879</v>
      </c>
      <c r="E304" s="47" t="s">
        <v>73</v>
      </c>
      <c r="F304" s="35" t="s">
        <v>42</v>
      </c>
      <c r="G304" s="158" t="s">
        <v>880</v>
      </c>
      <c r="H304" s="49">
        <v>15.56</v>
      </c>
      <c r="I304" s="49">
        <v>15.56</v>
      </c>
      <c r="J304" s="53"/>
      <c r="K304" s="53"/>
      <c r="L304" s="49"/>
      <c r="M304" s="74" t="s">
        <v>379</v>
      </c>
      <c r="N304" s="74" t="s">
        <v>380</v>
      </c>
      <c r="O304" s="49"/>
      <c r="P304" s="49">
        <v>35</v>
      </c>
      <c r="Q304" s="49">
        <v>114</v>
      </c>
      <c r="R304" s="165">
        <v>1</v>
      </c>
      <c r="S304" s="165">
        <v>1</v>
      </c>
      <c r="T304" s="165">
        <v>1</v>
      </c>
      <c r="U304" s="49">
        <v>35</v>
      </c>
      <c r="V304" s="49">
        <v>114</v>
      </c>
      <c r="W304" s="165">
        <v>10</v>
      </c>
      <c r="X304" s="165">
        <v>40</v>
      </c>
      <c r="Y304" s="165">
        <v>3</v>
      </c>
      <c r="Z304" s="165">
        <v>11</v>
      </c>
      <c r="AA304" s="136" t="s">
        <v>77</v>
      </c>
    </row>
    <row r="305" ht="107" customHeight="1" spans="1:27">
      <c r="A305" s="30" t="s">
        <v>881</v>
      </c>
      <c r="B305" s="46" t="s">
        <v>882</v>
      </c>
      <c r="C305" s="46" t="s">
        <v>39</v>
      </c>
      <c r="D305" s="47" t="s">
        <v>883</v>
      </c>
      <c r="E305" s="47" t="s">
        <v>73</v>
      </c>
      <c r="F305" s="35" t="s">
        <v>42</v>
      </c>
      <c r="G305" s="158" t="s">
        <v>884</v>
      </c>
      <c r="H305" s="49">
        <v>35.56</v>
      </c>
      <c r="I305" s="49">
        <v>35.56</v>
      </c>
      <c r="J305" s="53"/>
      <c r="K305" s="53"/>
      <c r="L305" s="49"/>
      <c r="M305" s="74" t="s">
        <v>379</v>
      </c>
      <c r="N305" s="74" t="s">
        <v>380</v>
      </c>
      <c r="O305" s="49"/>
      <c r="P305" s="49">
        <v>83</v>
      </c>
      <c r="Q305" s="49">
        <v>302</v>
      </c>
      <c r="R305" s="165">
        <v>1</v>
      </c>
      <c r="S305" s="165">
        <v>1</v>
      </c>
      <c r="T305" s="165">
        <v>1</v>
      </c>
      <c r="U305" s="49">
        <v>83</v>
      </c>
      <c r="V305" s="49">
        <v>302</v>
      </c>
      <c r="W305" s="165">
        <v>22</v>
      </c>
      <c r="X305" s="165">
        <v>70</v>
      </c>
      <c r="Y305" s="165">
        <v>2</v>
      </c>
      <c r="Z305" s="165">
        <v>4</v>
      </c>
      <c r="AA305" s="136" t="s">
        <v>77</v>
      </c>
    </row>
    <row r="306" ht="107" customHeight="1" spans="1:27">
      <c r="A306" s="30" t="s">
        <v>885</v>
      </c>
      <c r="B306" s="46" t="s">
        <v>886</v>
      </c>
      <c r="C306" s="46" t="s">
        <v>39</v>
      </c>
      <c r="D306" s="47" t="s">
        <v>106</v>
      </c>
      <c r="E306" s="47" t="s">
        <v>107</v>
      </c>
      <c r="F306" s="35" t="s">
        <v>42</v>
      </c>
      <c r="G306" s="158" t="s">
        <v>887</v>
      </c>
      <c r="H306" s="49">
        <v>15.5</v>
      </c>
      <c r="I306" s="49">
        <v>15.5</v>
      </c>
      <c r="J306" s="53"/>
      <c r="K306" s="53"/>
      <c r="L306" s="49"/>
      <c r="M306" s="74" t="s">
        <v>109</v>
      </c>
      <c r="N306" s="74" t="s">
        <v>415</v>
      </c>
      <c r="O306" s="49" t="s">
        <v>888</v>
      </c>
      <c r="P306" s="49">
        <v>60</v>
      </c>
      <c r="Q306" s="49">
        <v>224</v>
      </c>
      <c r="R306" s="165">
        <v>1</v>
      </c>
      <c r="S306" s="165">
        <v>1</v>
      </c>
      <c r="T306" s="165">
        <v>1</v>
      </c>
      <c r="U306" s="49">
        <v>60</v>
      </c>
      <c r="V306" s="49">
        <v>224</v>
      </c>
      <c r="W306" s="165">
        <v>8</v>
      </c>
      <c r="X306" s="165">
        <v>25</v>
      </c>
      <c r="Y306" s="165">
        <v>1</v>
      </c>
      <c r="Z306" s="165">
        <v>1</v>
      </c>
      <c r="AA306" s="136" t="s">
        <v>106</v>
      </c>
    </row>
    <row r="307" ht="172" customHeight="1" spans="1:27">
      <c r="A307" s="30" t="s">
        <v>889</v>
      </c>
      <c r="B307" s="46" t="s">
        <v>890</v>
      </c>
      <c r="C307" s="46" t="s">
        <v>39</v>
      </c>
      <c r="D307" s="47" t="s">
        <v>106</v>
      </c>
      <c r="E307" s="47" t="s">
        <v>107</v>
      </c>
      <c r="F307" s="35" t="s">
        <v>42</v>
      </c>
      <c r="G307" s="158" t="s">
        <v>891</v>
      </c>
      <c r="H307" s="49">
        <v>67.8</v>
      </c>
      <c r="I307" s="49">
        <v>67.8</v>
      </c>
      <c r="J307" s="53"/>
      <c r="K307" s="53"/>
      <c r="L307" s="49"/>
      <c r="M307" s="74" t="s">
        <v>109</v>
      </c>
      <c r="N307" s="74" t="s">
        <v>415</v>
      </c>
      <c r="O307" s="49" t="s">
        <v>892</v>
      </c>
      <c r="P307" s="49">
        <v>31</v>
      </c>
      <c r="Q307" s="49">
        <v>146</v>
      </c>
      <c r="R307" s="165">
        <v>1</v>
      </c>
      <c r="S307" s="165">
        <v>1</v>
      </c>
      <c r="T307" s="165">
        <v>1</v>
      </c>
      <c r="U307" s="49">
        <v>31</v>
      </c>
      <c r="V307" s="49">
        <v>146</v>
      </c>
      <c r="W307" s="165">
        <v>6</v>
      </c>
      <c r="X307" s="165">
        <v>16</v>
      </c>
      <c r="Y307" s="165">
        <v>0</v>
      </c>
      <c r="Z307" s="165">
        <v>0</v>
      </c>
      <c r="AA307" s="136" t="s">
        <v>106</v>
      </c>
    </row>
    <row r="308" ht="30" customHeight="1" spans="1:27">
      <c r="A308" s="110"/>
      <c r="B308" s="27"/>
      <c r="C308" s="27"/>
      <c r="D308" s="110"/>
      <c r="E308" s="110"/>
      <c r="F308" s="110"/>
      <c r="G308" s="112"/>
      <c r="H308" s="112"/>
      <c r="I308" s="112"/>
      <c r="J308" s="112"/>
      <c r="K308" s="112"/>
      <c r="L308" s="112"/>
      <c r="M308" s="112"/>
      <c r="N308" s="112"/>
      <c r="O308" s="112"/>
      <c r="P308" s="128"/>
      <c r="Q308" s="128"/>
      <c r="R308" s="133"/>
      <c r="S308" s="133"/>
      <c r="T308" s="133"/>
      <c r="U308" s="133"/>
      <c r="V308" s="133"/>
      <c r="W308" s="133"/>
      <c r="X308" s="133"/>
      <c r="Y308" s="133"/>
      <c r="Z308" s="133"/>
      <c r="AA308" s="136"/>
    </row>
    <row r="309" s="9" customFormat="1" ht="30" customHeight="1" spans="1:27">
      <c r="A309" s="113">
        <v>49</v>
      </c>
      <c r="B309" s="26" t="s">
        <v>893</v>
      </c>
      <c r="C309" s="26"/>
      <c r="D309" s="113"/>
      <c r="E309" s="113"/>
      <c r="F309" s="113"/>
      <c r="G309" s="115"/>
      <c r="H309" s="115">
        <f>H310+H312+H314+H316</f>
        <v>28.23</v>
      </c>
      <c r="I309" s="115">
        <f>I310+I312+I314+I316</f>
        <v>28.23</v>
      </c>
      <c r="J309" s="115">
        <f>J310+J312+J314+J316</f>
        <v>0</v>
      </c>
      <c r="K309" s="115">
        <f t="shared" ref="K309:Z309" si="64">K310+K312+K314+K316</f>
        <v>0</v>
      </c>
      <c r="L309" s="115">
        <f t="shared" si="64"/>
        <v>0</v>
      </c>
      <c r="M309" s="115"/>
      <c r="N309" s="115"/>
      <c r="O309" s="115"/>
      <c r="P309" s="129">
        <f t="shared" si="64"/>
        <v>118</v>
      </c>
      <c r="Q309" s="129">
        <f t="shared" si="64"/>
        <v>457</v>
      </c>
      <c r="R309" s="133">
        <f t="shared" si="64"/>
        <v>1</v>
      </c>
      <c r="S309" s="133">
        <f t="shared" si="64"/>
        <v>1</v>
      </c>
      <c r="T309" s="133">
        <f t="shared" si="64"/>
        <v>1</v>
      </c>
      <c r="U309" s="133">
        <f t="shared" si="64"/>
        <v>118</v>
      </c>
      <c r="V309" s="133">
        <f t="shared" si="64"/>
        <v>457</v>
      </c>
      <c r="W309" s="133">
        <f t="shared" si="64"/>
        <v>23</v>
      </c>
      <c r="X309" s="133">
        <f t="shared" si="64"/>
        <v>78</v>
      </c>
      <c r="Y309" s="133">
        <f t="shared" si="64"/>
        <v>4</v>
      </c>
      <c r="Z309" s="133">
        <f t="shared" si="64"/>
        <v>16</v>
      </c>
      <c r="AA309" s="137"/>
    </row>
    <row r="310" s="9" customFormat="1" ht="42" customHeight="1" spans="1:27">
      <c r="A310" s="113">
        <v>50</v>
      </c>
      <c r="B310" s="27" t="s">
        <v>894</v>
      </c>
      <c r="C310" s="27"/>
      <c r="D310" s="113"/>
      <c r="E310" s="113"/>
      <c r="F310" s="113"/>
      <c r="G310" s="115"/>
      <c r="H310" s="115"/>
      <c r="I310" s="115"/>
      <c r="J310" s="115"/>
      <c r="K310" s="115"/>
      <c r="L310" s="115"/>
      <c r="M310" s="115"/>
      <c r="N310" s="115"/>
      <c r="O310" s="115"/>
      <c r="P310" s="129"/>
      <c r="Q310" s="129"/>
      <c r="R310" s="133"/>
      <c r="S310" s="133"/>
      <c r="T310" s="133"/>
      <c r="U310" s="133"/>
      <c r="V310" s="133"/>
      <c r="W310" s="133"/>
      <c r="X310" s="133"/>
      <c r="Y310" s="133"/>
      <c r="Z310" s="133"/>
      <c r="AA310" s="137"/>
    </row>
    <row r="311" ht="30" customHeight="1" spans="1:27">
      <c r="A311" s="110"/>
      <c r="B311" s="27" t="s">
        <v>136</v>
      </c>
      <c r="C311" s="27"/>
      <c r="D311" s="110"/>
      <c r="E311" s="110"/>
      <c r="F311" s="110"/>
      <c r="G311" s="112"/>
      <c r="H311" s="112"/>
      <c r="I311" s="112"/>
      <c r="J311" s="112"/>
      <c r="K311" s="112"/>
      <c r="L311" s="112"/>
      <c r="M311" s="112"/>
      <c r="N311" s="112"/>
      <c r="O311" s="112"/>
      <c r="P311" s="128"/>
      <c r="Q311" s="128"/>
      <c r="R311" s="133"/>
      <c r="S311" s="133"/>
      <c r="T311" s="133"/>
      <c r="U311" s="133"/>
      <c r="V311" s="133"/>
      <c r="W311" s="133"/>
      <c r="X311" s="133"/>
      <c r="Y311" s="133"/>
      <c r="Z311" s="133"/>
      <c r="AA311" s="136"/>
    </row>
    <row r="312" s="9" customFormat="1" ht="48" customHeight="1" spans="1:27">
      <c r="A312" s="113">
        <v>51</v>
      </c>
      <c r="B312" s="27" t="s">
        <v>895</v>
      </c>
      <c r="C312" s="27"/>
      <c r="D312" s="113"/>
      <c r="E312" s="113"/>
      <c r="F312" s="113"/>
      <c r="G312" s="115"/>
      <c r="H312" s="115"/>
      <c r="I312" s="115"/>
      <c r="J312" s="115"/>
      <c r="K312" s="115"/>
      <c r="L312" s="115"/>
      <c r="M312" s="115"/>
      <c r="N312" s="115"/>
      <c r="O312" s="115"/>
      <c r="P312" s="129"/>
      <c r="Q312" s="129"/>
      <c r="R312" s="133"/>
      <c r="S312" s="133"/>
      <c r="T312" s="133"/>
      <c r="U312" s="133"/>
      <c r="V312" s="133"/>
      <c r="W312" s="133"/>
      <c r="X312" s="133"/>
      <c r="Y312" s="133"/>
      <c r="Z312" s="133"/>
      <c r="AA312" s="137"/>
    </row>
    <row r="313" ht="30" customHeight="1" spans="1:27">
      <c r="A313" s="110"/>
      <c r="B313" s="27" t="s">
        <v>136</v>
      </c>
      <c r="C313" s="27"/>
      <c r="D313" s="110"/>
      <c r="E313" s="110"/>
      <c r="F313" s="110"/>
      <c r="G313" s="112"/>
      <c r="H313" s="112"/>
      <c r="I313" s="112"/>
      <c r="J313" s="112"/>
      <c r="K313" s="112"/>
      <c r="L313" s="112"/>
      <c r="M313" s="112"/>
      <c r="N313" s="112"/>
      <c r="O313" s="112"/>
      <c r="P313" s="128"/>
      <c r="Q313" s="128"/>
      <c r="R313" s="133"/>
      <c r="S313" s="133"/>
      <c r="T313" s="133"/>
      <c r="U313" s="133"/>
      <c r="V313" s="133"/>
      <c r="W313" s="133"/>
      <c r="X313" s="133"/>
      <c r="Y313" s="133"/>
      <c r="Z313" s="133"/>
      <c r="AA313" s="136"/>
    </row>
    <row r="314" s="9" customFormat="1" ht="30" customHeight="1" spans="1:27">
      <c r="A314" s="113">
        <v>52</v>
      </c>
      <c r="B314" s="27" t="s">
        <v>896</v>
      </c>
      <c r="C314" s="27"/>
      <c r="D314" s="113"/>
      <c r="E314" s="113"/>
      <c r="F314" s="113"/>
      <c r="G314" s="115"/>
      <c r="H314" s="115"/>
      <c r="I314" s="115"/>
      <c r="J314" s="115"/>
      <c r="K314" s="115"/>
      <c r="L314" s="115"/>
      <c r="M314" s="115"/>
      <c r="N314" s="115"/>
      <c r="O314" s="115"/>
      <c r="P314" s="129"/>
      <c r="Q314" s="129"/>
      <c r="R314" s="133"/>
      <c r="S314" s="133"/>
      <c r="T314" s="133"/>
      <c r="U314" s="133"/>
      <c r="V314" s="133"/>
      <c r="W314" s="133"/>
      <c r="X314" s="133"/>
      <c r="Y314" s="133"/>
      <c r="Z314" s="133"/>
      <c r="AA314" s="137"/>
    </row>
    <row r="315" ht="30" customHeight="1" spans="1:27">
      <c r="A315" s="110"/>
      <c r="B315" s="27" t="s">
        <v>136</v>
      </c>
      <c r="C315" s="27"/>
      <c r="D315" s="110"/>
      <c r="E315" s="110"/>
      <c r="F315" s="110"/>
      <c r="G315" s="112"/>
      <c r="H315" s="112"/>
      <c r="I315" s="112"/>
      <c r="J315" s="112"/>
      <c r="K315" s="112"/>
      <c r="L315" s="112"/>
      <c r="M315" s="112"/>
      <c r="N315" s="112"/>
      <c r="O315" s="112"/>
      <c r="P315" s="128"/>
      <c r="Q315" s="128"/>
      <c r="R315" s="133"/>
      <c r="S315" s="133"/>
      <c r="T315" s="133"/>
      <c r="U315" s="133"/>
      <c r="V315" s="133"/>
      <c r="W315" s="133"/>
      <c r="X315" s="133"/>
      <c r="Y315" s="133"/>
      <c r="Z315" s="133"/>
      <c r="AA315" s="136"/>
    </row>
    <row r="316" s="9" customFormat="1" ht="30" customHeight="1" spans="1:27">
      <c r="A316" s="113">
        <v>53</v>
      </c>
      <c r="B316" s="27" t="s">
        <v>897</v>
      </c>
      <c r="C316" s="27"/>
      <c r="D316" s="113"/>
      <c r="E316" s="113"/>
      <c r="F316" s="113"/>
      <c r="G316" s="115"/>
      <c r="H316" s="115">
        <f>SUM(H317:H318)</f>
        <v>28.23</v>
      </c>
      <c r="I316" s="115">
        <f>SUM(I317:I318)</f>
        <v>28.23</v>
      </c>
      <c r="J316" s="115">
        <f>SUM(J317:J318)</f>
        <v>0</v>
      </c>
      <c r="K316" s="115">
        <f t="shared" ref="K316:Z316" si="65">SUM(K317:K318)</f>
        <v>0</v>
      </c>
      <c r="L316" s="115">
        <f t="shared" si="65"/>
        <v>0</v>
      </c>
      <c r="M316" s="115"/>
      <c r="N316" s="115"/>
      <c r="O316" s="115"/>
      <c r="P316" s="129">
        <f t="shared" si="65"/>
        <v>118</v>
      </c>
      <c r="Q316" s="129">
        <f t="shared" si="65"/>
        <v>457</v>
      </c>
      <c r="R316" s="133">
        <f t="shared" si="65"/>
        <v>1</v>
      </c>
      <c r="S316" s="133">
        <f t="shared" si="65"/>
        <v>1</v>
      </c>
      <c r="T316" s="133">
        <f t="shared" si="65"/>
        <v>1</v>
      </c>
      <c r="U316" s="133">
        <f t="shared" si="65"/>
        <v>118</v>
      </c>
      <c r="V316" s="133">
        <f t="shared" si="65"/>
        <v>457</v>
      </c>
      <c r="W316" s="133">
        <f t="shared" si="65"/>
        <v>23</v>
      </c>
      <c r="X316" s="133">
        <f t="shared" si="65"/>
        <v>78</v>
      </c>
      <c r="Y316" s="133">
        <f t="shared" si="65"/>
        <v>4</v>
      </c>
      <c r="Z316" s="133">
        <f t="shared" si="65"/>
        <v>16</v>
      </c>
      <c r="AA316" s="137">
        <f>SUM(AA318:AA318)</f>
        <v>0</v>
      </c>
    </row>
    <row r="317" s="10" customFormat="1" ht="250" customHeight="1" spans="1:27">
      <c r="A317" s="30" t="s">
        <v>37</v>
      </c>
      <c r="B317" s="29" t="s">
        <v>898</v>
      </c>
      <c r="C317" s="159" t="s">
        <v>39</v>
      </c>
      <c r="D317" s="159" t="s">
        <v>106</v>
      </c>
      <c r="E317" s="159" t="s">
        <v>107</v>
      </c>
      <c r="F317" s="159" t="s">
        <v>42</v>
      </c>
      <c r="G317" s="160" t="s">
        <v>899</v>
      </c>
      <c r="H317" s="103">
        <v>28.23</v>
      </c>
      <c r="I317" s="103">
        <v>28.23</v>
      </c>
      <c r="J317" s="112"/>
      <c r="K317" s="112"/>
      <c r="L317" s="112"/>
      <c r="M317" s="103" t="s">
        <v>109</v>
      </c>
      <c r="N317" s="103" t="s">
        <v>415</v>
      </c>
      <c r="O317" s="33" t="s">
        <v>900</v>
      </c>
      <c r="P317" s="103">
        <v>118</v>
      </c>
      <c r="Q317" s="103">
        <v>457</v>
      </c>
      <c r="R317" s="132">
        <v>1</v>
      </c>
      <c r="S317" s="132">
        <v>1</v>
      </c>
      <c r="T317" s="132">
        <v>1</v>
      </c>
      <c r="U317" s="132">
        <v>118</v>
      </c>
      <c r="V317" s="132">
        <v>457</v>
      </c>
      <c r="W317" s="132">
        <v>23</v>
      </c>
      <c r="X317" s="132">
        <v>78</v>
      </c>
      <c r="Y317" s="132">
        <v>4</v>
      </c>
      <c r="Z317" s="132">
        <v>16</v>
      </c>
      <c r="AA317" s="136" t="s">
        <v>106</v>
      </c>
    </row>
    <row r="318" ht="30" customHeight="1" spans="1:27">
      <c r="A318" s="110"/>
      <c r="B318" s="27" t="s">
        <v>136</v>
      </c>
      <c r="C318" s="27"/>
      <c r="D318" s="110"/>
      <c r="E318" s="110"/>
      <c r="F318" s="110"/>
      <c r="G318" s="112"/>
      <c r="H318" s="112"/>
      <c r="I318" s="112"/>
      <c r="J318" s="112"/>
      <c r="K318" s="112"/>
      <c r="L318" s="112"/>
      <c r="M318" s="112"/>
      <c r="N318" s="112"/>
      <c r="O318" s="112"/>
      <c r="P318" s="128"/>
      <c r="Q318" s="128"/>
      <c r="R318" s="133"/>
      <c r="S318" s="133"/>
      <c r="T318" s="133"/>
      <c r="U318" s="133"/>
      <c r="V318" s="133"/>
      <c r="W318" s="133"/>
      <c r="X318" s="133"/>
      <c r="Y318" s="133"/>
      <c r="Z318" s="133"/>
      <c r="AA318" s="136"/>
    </row>
    <row r="319" s="9" customFormat="1" ht="30" customHeight="1" spans="1:27">
      <c r="A319" s="113">
        <v>54</v>
      </c>
      <c r="B319" s="26" t="s">
        <v>901</v>
      </c>
      <c r="C319" s="26"/>
      <c r="D319" s="113"/>
      <c r="E319" s="113"/>
      <c r="F319" s="113"/>
      <c r="G319" s="115"/>
      <c r="H319" s="115">
        <f>H320</f>
        <v>190</v>
      </c>
      <c r="I319" s="115">
        <f>I320</f>
        <v>190</v>
      </c>
      <c r="J319" s="115">
        <f>J320</f>
        <v>0</v>
      </c>
      <c r="K319" s="115">
        <f t="shared" ref="K319:Z319" si="66">K320</f>
        <v>0</v>
      </c>
      <c r="L319" s="115">
        <f t="shared" si="66"/>
        <v>0</v>
      </c>
      <c r="M319" s="115"/>
      <c r="N319" s="115"/>
      <c r="O319" s="115"/>
      <c r="P319" s="129">
        <f t="shared" si="66"/>
        <v>0</v>
      </c>
      <c r="Q319" s="129">
        <f t="shared" si="66"/>
        <v>0</v>
      </c>
      <c r="R319" s="133">
        <f t="shared" si="66"/>
        <v>0</v>
      </c>
      <c r="S319" s="133">
        <f t="shared" si="66"/>
        <v>0</v>
      </c>
      <c r="T319" s="133">
        <f t="shared" si="66"/>
        <v>0</v>
      </c>
      <c r="U319" s="133">
        <f t="shared" si="66"/>
        <v>0</v>
      </c>
      <c r="V319" s="133">
        <f t="shared" si="66"/>
        <v>0</v>
      </c>
      <c r="W319" s="133">
        <f t="shared" si="66"/>
        <v>0</v>
      </c>
      <c r="X319" s="133">
        <f t="shared" si="66"/>
        <v>0</v>
      </c>
      <c r="Y319" s="133">
        <f t="shared" si="66"/>
        <v>0</v>
      </c>
      <c r="Z319" s="133">
        <f t="shared" si="66"/>
        <v>0</v>
      </c>
      <c r="AA319" s="137"/>
    </row>
    <row r="320" s="9" customFormat="1" ht="30" customHeight="1" spans="1:27">
      <c r="A320" s="113">
        <v>55</v>
      </c>
      <c r="B320" s="27" t="s">
        <v>902</v>
      </c>
      <c r="C320" s="27"/>
      <c r="D320" s="113"/>
      <c r="E320" s="113"/>
      <c r="F320" s="113"/>
      <c r="G320" s="115"/>
      <c r="H320" s="115">
        <f>SUM(H321:H323)</f>
        <v>190</v>
      </c>
      <c r="I320" s="115">
        <f>SUM(I321:I323)</f>
        <v>190</v>
      </c>
      <c r="J320" s="115">
        <f>SUM(J321:J323)</f>
        <v>0</v>
      </c>
      <c r="K320" s="115">
        <f t="shared" ref="K320:Z320" si="67">SUM(K321:K323)</f>
        <v>0</v>
      </c>
      <c r="L320" s="115">
        <f t="shared" si="67"/>
        <v>0</v>
      </c>
      <c r="M320" s="115"/>
      <c r="N320" s="115"/>
      <c r="O320" s="115"/>
      <c r="P320" s="129">
        <f t="shared" si="67"/>
        <v>0</v>
      </c>
      <c r="Q320" s="129">
        <f t="shared" si="67"/>
        <v>0</v>
      </c>
      <c r="R320" s="133">
        <f t="shared" si="67"/>
        <v>0</v>
      </c>
      <c r="S320" s="133">
        <f t="shared" si="67"/>
        <v>0</v>
      </c>
      <c r="T320" s="133">
        <f t="shared" si="67"/>
        <v>0</v>
      </c>
      <c r="U320" s="133">
        <f t="shared" si="67"/>
        <v>0</v>
      </c>
      <c r="V320" s="133">
        <f t="shared" si="67"/>
        <v>0</v>
      </c>
      <c r="W320" s="133">
        <f t="shared" si="67"/>
        <v>0</v>
      </c>
      <c r="X320" s="133">
        <f t="shared" si="67"/>
        <v>0</v>
      </c>
      <c r="Y320" s="133">
        <f t="shared" si="67"/>
        <v>0</v>
      </c>
      <c r="Z320" s="133">
        <f t="shared" si="67"/>
        <v>0</v>
      </c>
      <c r="AA320" s="137"/>
    </row>
    <row r="321" s="10" customFormat="1" ht="160" customHeight="1" spans="1:27">
      <c r="A321" s="30" t="s">
        <v>37</v>
      </c>
      <c r="B321" s="31" t="s">
        <v>903</v>
      </c>
      <c r="C321" s="31" t="s">
        <v>39</v>
      </c>
      <c r="D321" s="138" t="s">
        <v>57</v>
      </c>
      <c r="E321" s="117" t="s">
        <v>904</v>
      </c>
      <c r="F321" s="36" t="s">
        <v>904</v>
      </c>
      <c r="G321" s="33" t="s">
        <v>905</v>
      </c>
      <c r="H321" s="53">
        <v>190</v>
      </c>
      <c r="I321" s="53">
        <v>190</v>
      </c>
      <c r="J321" s="53">
        <v>0</v>
      </c>
      <c r="K321" s="53">
        <v>0</v>
      </c>
      <c r="L321" s="53">
        <v>0</v>
      </c>
      <c r="M321" s="74">
        <v>44958</v>
      </c>
      <c r="N321" s="74">
        <v>45261</v>
      </c>
      <c r="O321" s="53"/>
      <c r="P321" s="79"/>
      <c r="Q321" s="79"/>
      <c r="R321" s="68"/>
      <c r="S321" s="68"/>
      <c r="T321" s="68"/>
      <c r="U321" s="68"/>
      <c r="V321" s="68"/>
      <c r="W321" s="68"/>
      <c r="X321" s="68"/>
      <c r="Y321" s="68"/>
      <c r="Z321" s="68"/>
      <c r="AA321" s="136"/>
    </row>
    <row r="322" s="10" customFormat="1" ht="30" customHeight="1" spans="1:27">
      <c r="A322" s="110"/>
      <c r="B322" s="166"/>
      <c r="C322" s="166"/>
      <c r="D322" s="110"/>
      <c r="E322" s="110"/>
      <c r="F322" s="110"/>
      <c r="G322" s="112"/>
      <c r="H322" s="112"/>
      <c r="I322" s="112"/>
      <c r="J322" s="112"/>
      <c r="K322" s="112"/>
      <c r="L322" s="112"/>
      <c r="M322" s="112"/>
      <c r="N322" s="112"/>
      <c r="O322" s="112"/>
      <c r="P322" s="128"/>
      <c r="Q322" s="128"/>
      <c r="R322" s="170"/>
      <c r="S322" s="170"/>
      <c r="T322" s="170"/>
      <c r="U322" s="170"/>
      <c r="V322" s="170"/>
      <c r="W322" s="170"/>
      <c r="X322" s="170"/>
      <c r="Y322" s="170"/>
      <c r="Z322" s="170"/>
      <c r="AA322" s="136"/>
    </row>
    <row r="323" ht="30" customHeight="1" spans="1:27">
      <c r="A323" s="110"/>
      <c r="B323" s="27" t="s">
        <v>136</v>
      </c>
      <c r="C323" s="27"/>
      <c r="D323" s="110"/>
      <c r="E323" s="110"/>
      <c r="F323" s="110"/>
      <c r="G323" s="112"/>
      <c r="H323" s="112"/>
      <c r="I323" s="112"/>
      <c r="J323" s="112"/>
      <c r="K323" s="112"/>
      <c r="L323" s="112"/>
      <c r="M323" s="112"/>
      <c r="N323" s="112"/>
      <c r="O323" s="112"/>
      <c r="P323" s="128"/>
      <c r="Q323" s="128"/>
      <c r="R323" s="133"/>
      <c r="S323" s="133"/>
      <c r="T323" s="133"/>
      <c r="U323" s="133"/>
      <c r="V323" s="133"/>
      <c r="W323" s="133"/>
      <c r="X323" s="133"/>
      <c r="Y323" s="133"/>
      <c r="Z323" s="133"/>
      <c r="AA323" s="136"/>
    </row>
    <row r="324" ht="30" customHeight="1" spans="1:17">
      <c r="A324" s="167" t="s">
        <v>906</v>
      </c>
      <c r="B324" s="168" t="s">
        <v>907</v>
      </c>
      <c r="C324" s="168"/>
      <c r="D324" s="168"/>
      <c r="E324" s="168"/>
      <c r="F324" s="168"/>
      <c r="G324" s="168"/>
      <c r="H324" s="168"/>
      <c r="I324" s="168"/>
      <c r="J324" s="168"/>
      <c r="K324" s="168"/>
      <c r="L324" s="168"/>
      <c r="M324" s="169"/>
      <c r="N324" s="169"/>
      <c r="O324" s="169"/>
      <c r="P324" s="169"/>
      <c r="Q324" s="169"/>
    </row>
    <row r="325" ht="30" customHeight="1" spans="1:17">
      <c r="A325" s="167"/>
      <c r="B325" s="168" t="s">
        <v>908</v>
      </c>
      <c r="C325" s="168"/>
      <c r="D325" s="168"/>
      <c r="E325" s="168"/>
      <c r="F325" s="168"/>
      <c r="G325" s="168"/>
      <c r="H325" s="168"/>
      <c r="I325" s="168"/>
      <c r="J325" s="168"/>
      <c r="K325" s="168"/>
      <c r="L325" s="168"/>
      <c r="M325" s="169"/>
      <c r="N325" s="169"/>
      <c r="O325" s="169"/>
      <c r="P325" s="169"/>
      <c r="Q325" s="169"/>
    </row>
    <row r="326" ht="30" customHeight="1" spans="1:26">
      <c r="A326" s="167"/>
      <c r="B326" s="168" t="s">
        <v>909</v>
      </c>
      <c r="C326" s="168"/>
      <c r="D326" s="168"/>
      <c r="E326" s="168"/>
      <c r="F326" s="168"/>
      <c r="G326" s="168"/>
      <c r="H326" s="168"/>
      <c r="I326" s="168"/>
      <c r="J326" s="168"/>
      <c r="K326" s="168"/>
      <c r="L326" s="168"/>
      <c r="M326" s="168"/>
      <c r="N326" s="168"/>
      <c r="O326" s="168"/>
      <c r="P326" s="168"/>
      <c r="Q326" s="168"/>
      <c r="R326" s="168"/>
      <c r="S326" s="168"/>
      <c r="T326" s="168"/>
      <c r="U326" s="171"/>
      <c r="V326" s="171"/>
      <c r="W326" s="171"/>
      <c r="X326" s="171"/>
      <c r="Y326" s="171"/>
      <c r="Z326" s="171"/>
    </row>
    <row r="327" ht="30" customHeight="1" spans="1:17">
      <c r="A327" s="167"/>
      <c r="B327" s="168" t="s">
        <v>910</v>
      </c>
      <c r="C327" s="168"/>
      <c r="D327" s="168"/>
      <c r="E327" s="168"/>
      <c r="F327" s="168"/>
      <c r="G327" s="168"/>
      <c r="H327" s="168"/>
      <c r="I327" s="168"/>
      <c r="J327" s="168"/>
      <c r="K327" s="168"/>
      <c r="L327" s="168"/>
      <c r="M327" s="168"/>
      <c r="N327" s="168"/>
      <c r="O327" s="168"/>
      <c r="P327" s="168"/>
      <c r="Q327" s="168"/>
    </row>
    <row r="328" ht="30" customHeight="1" spans="1:17">
      <c r="A328" s="167"/>
      <c r="B328" s="168" t="s">
        <v>911</v>
      </c>
      <c r="C328" s="168"/>
      <c r="D328" s="168"/>
      <c r="E328" s="168"/>
      <c r="F328" s="168"/>
      <c r="G328" s="168"/>
      <c r="H328" s="168"/>
      <c r="I328" s="168"/>
      <c r="J328" s="168"/>
      <c r="K328" s="168"/>
      <c r="L328" s="168"/>
      <c r="M328" s="168"/>
      <c r="N328" s="168"/>
      <c r="O328" s="168"/>
      <c r="P328" s="168"/>
      <c r="Q328" s="168"/>
    </row>
    <row r="329" ht="30" customHeight="1" spans="1:17">
      <c r="A329" s="167"/>
      <c r="B329" s="168" t="s">
        <v>912</v>
      </c>
      <c r="C329" s="168"/>
      <c r="D329" s="168"/>
      <c r="E329" s="168"/>
      <c r="F329" s="168"/>
      <c r="G329" s="168"/>
      <c r="H329" s="168"/>
      <c r="I329" s="168"/>
      <c r="J329" s="168"/>
      <c r="K329" s="168"/>
      <c r="L329" s="168"/>
      <c r="M329" s="168"/>
      <c r="N329" s="168"/>
      <c r="O329" s="168"/>
      <c r="P329" s="168"/>
      <c r="Q329" s="168"/>
    </row>
  </sheetData>
  <sheetProtection password="DD00" sheet="1" objects="1"/>
  <autoFilter ref="A5:AA21">
    <extLst/>
  </autoFilter>
  <mergeCells count="22">
    <mergeCell ref="A1:AA1"/>
    <mergeCell ref="O2:Q2"/>
    <mergeCell ref="I3:L3"/>
    <mergeCell ref="M3:N3"/>
    <mergeCell ref="P3:Q3"/>
    <mergeCell ref="R3:Z3"/>
    <mergeCell ref="B324:L324"/>
    <mergeCell ref="B325:L325"/>
    <mergeCell ref="B326:Q326"/>
    <mergeCell ref="B327:Q327"/>
    <mergeCell ref="B328:Q328"/>
    <mergeCell ref="B329:Q329"/>
    <mergeCell ref="A3:A4"/>
    <mergeCell ref="B3:B4"/>
    <mergeCell ref="C3:C4"/>
    <mergeCell ref="D3:D4"/>
    <mergeCell ref="E3:E4"/>
    <mergeCell ref="F3:F4"/>
    <mergeCell ref="G3:G4"/>
    <mergeCell ref="H3:H4"/>
    <mergeCell ref="O3:O4"/>
    <mergeCell ref="AA3:AA4"/>
  </mergeCells>
  <pageMargins left="0.314583333333333" right="0.196527777777778" top="0.393055555555556" bottom="0.196527777777778" header="0.10625" footer="0.10625"/>
  <pageSetup paperSize="8" scale="55" fitToHeight="0" orientation="landscape" horizontalDpi="600"/>
  <headerFooter>
    <oddFooter>&amp;C第 &amp;P 页，共 &amp;N 页</oddFooter>
  </headerFooter>
  <ignoredErrors>
    <ignoredError sqref="A225:A307 A186:A222 A151:A156 A135:A148 A34:A72 A8:A21 A317 A321 A173:A174 A129 A122 A115 A100:A101 A93 A89 A76 A84:A85 A28:A29 A2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楚雄州牟定县党政机关单位</Company>
  <Application>WPS 表格</Application>
  <HeadingPairs>
    <vt:vector size="2" baseType="variant">
      <vt:variant>
        <vt:lpstr>工作表</vt:lpstr>
      </vt:variant>
      <vt:variant>
        <vt:i4>2</vt:i4>
      </vt:variant>
    </vt:vector>
  </HeadingPairs>
  <TitlesOfParts>
    <vt:vector size="2" baseType="lpstr">
      <vt:lpstr>2023年乡村振兴支撑项目谋划汇总表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光环</cp:lastModifiedBy>
  <dcterms:created xsi:type="dcterms:W3CDTF">2020-05-29T02:59:00Z</dcterms:created>
  <dcterms:modified xsi:type="dcterms:W3CDTF">2022-11-30T11:41:56Z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113CFFF081184BD79D5039F61762BF24</vt:lpwstr>
  </property>
</Properties>
</file>